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240" yWindow="60" windowWidth="20115" windowHeight="8010"/>
  </bookViews>
  <sheets>
    <sheet name="PP LAR K" sheetId="23" r:id="rId1"/>
    <sheet name="PP LAR K U19" sheetId="25" r:id="rId2"/>
    <sheet name="PP LAR K U17" sheetId="24" r:id="rId3"/>
    <sheet name="PP LAR M" sheetId="26" r:id="rId4"/>
    <sheet name="PP LAR M  U19" sheetId="28" r:id="rId5"/>
    <sheet name="PP LAR M U17" sheetId="27" r:id="rId6"/>
    <sheet name="PP L4.7 K U16" sheetId="17" r:id="rId7"/>
    <sheet name="PP L4.7 K open" sheetId="19" r:id="rId8"/>
    <sheet name="PP L4.7 M U16" sheetId="20" r:id="rId9"/>
    <sheet name="PP L4.7 M U18" sheetId="18" r:id="rId10"/>
    <sheet name="PP Laser" sheetId="21" r:id="rId11"/>
    <sheet name="PP Laser junior" sheetId="22" r:id="rId12"/>
    <sheet name="Arkusz1" sheetId="6" r:id="rId13"/>
  </sheets>
  <calcPr calcId="145621"/>
</workbook>
</file>

<file path=xl/calcChain.xml><?xml version="1.0" encoding="utf-8"?>
<calcChain xmlns="http://schemas.openxmlformats.org/spreadsheetml/2006/main">
  <c r="AV6" i="20" l="1"/>
  <c r="AV13" i="20"/>
  <c r="AV20" i="20"/>
  <c r="AV27" i="20"/>
  <c r="AV35" i="20"/>
  <c r="AV48" i="20"/>
  <c r="AV49" i="20"/>
  <c r="AV52" i="20"/>
  <c r="AV54" i="20"/>
  <c r="AV57" i="20"/>
  <c r="AV58" i="20"/>
  <c r="AV59" i="20"/>
  <c r="AV60" i="20"/>
  <c r="AV63" i="20"/>
  <c r="AV64" i="20"/>
  <c r="AV66" i="20"/>
  <c r="AV68" i="20"/>
  <c r="AV69" i="20"/>
  <c r="AV70" i="20"/>
  <c r="AV73" i="20"/>
  <c r="AV77" i="20"/>
  <c r="AV76" i="20"/>
  <c r="AV80" i="20"/>
  <c r="AV81" i="20"/>
  <c r="AV82" i="20"/>
  <c r="AV84" i="20"/>
  <c r="AV87" i="20"/>
  <c r="AV88" i="20"/>
  <c r="AV5" i="20"/>
  <c r="AK78" i="20"/>
  <c r="AK76" i="20"/>
  <c r="AK75" i="20"/>
  <c r="AK72" i="20"/>
  <c r="AK50" i="20"/>
  <c r="AK67" i="20"/>
  <c r="AK46" i="20"/>
  <c r="AK89" i="20"/>
  <c r="AT9" i="18"/>
  <c r="AT10" i="18"/>
  <c r="AT12" i="18"/>
  <c r="AT23" i="18"/>
  <c r="AT34" i="18"/>
  <c r="AT38" i="18"/>
  <c r="AT39" i="18"/>
  <c r="AT41" i="18"/>
  <c r="AT43" i="18"/>
  <c r="AT48" i="18"/>
  <c r="AT54" i="18"/>
  <c r="AT55" i="18"/>
  <c r="AT56" i="18"/>
  <c r="AT60" i="18"/>
  <c r="AT62" i="18"/>
  <c r="AT63" i="18"/>
  <c r="AT64" i="18"/>
  <c r="AT68" i="18"/>
  <c r="AT70" i="18"/>
  <c r="AT75" i="18"/>
  <c r="AT77" i="18"/>
  <c r="AT83" i="18"/>
  <c r="AT84" i="18"/>
  <c r="AT85" i="18"/>
  <c r="AT87" i="18"/>
  <c r="AT88" i="18"/>
  <c r="AT89" i="18"/>
  <c r="AT92" i="18"/>
  <c r="AT93" i="18"/>
  <c r="AT94" i="18"/>
  <c r="AI81" i="18"/>
  <c r="AI80" i="18"/>
  <c r="AT80" i="18" s="1"/>
  <c r="AI79" i="18"/>
  <c r="AI74" i="18"/>
  <c r="AI72" i="18"/>
  <c r="AT72" i="18" s="1"/>
  <c r="AI47" i="18"/>
  <c r="AI69" i="18"/>
  <c r="AI50" i="18"/>
  <c r="AI95" i="18"/>
  <c r="AV8" i="17"/>
  <c r="AV11" i="17"/>
  <c r="AV13" i="17"/>
  <c r="AV14" i="17"/>
  <c r="AV18" i="17"/>
  <c r="AV23" i="17"/>
  <c r="AV26" i="17"/>
  <c r="AV27" i="17"/>
  <c r="AV29" i="17"/>
  <c r="AV30" i="17"/>
  <c r="AV37" i="17"/>
  <c r="AV38" i="17"/>
  <c r="AV5" i="17"/>
  <c r="AK21" i="17"/>
  <c r="AK17" i="17"/>
  <c r="AK44" i="17"/>
  <c r="AI29" i="19"/>
  <c r="AI23" i="19"/>
  <c r="AI14" i="19"/>
  <c r="AI19" i="19"/>
  <c r="AI18" i="19"/>
  <c r="AI66" i="19"/>
  <c r="AT14" i="19"/>
  <c r="AT8" i="19"/>
  <c r="AT10" i="19"/>
  <c r="AT13" i="19"/>
  <c r="AT16" i="19"/>
  <c r="AT17" i="19"/>
  <c r="AT20" i="19"/>
  <c r="AT21" i="19"/>
  <c r="AT24" i="19"/>
  <c r="AT26" i="19"/>
  <c r="AT27" i="19"/>
  <c r="AT28" i="19"/>
  <c r="AT33" i="19"/>
  <c r="AT37" i="19"/>
  <c r="AT38" i="19"/>
  <c r="AT40" i="19"/>
  <c r="AT42" i="19"/>
  <c r="AT44" i="19"/>
  <c r="AT47" i="19"/>
  <c r="AT50" i="19"/>
  <c r="AT53" i="19"/>
  <c r="AT58" i="19"/>
  <c r="AT60" i="19"/>
  <c r="AT61" i="19"/>
  <c r="AT5" i="19"/>
  <c r="AK94" i="28"/>
  <c r="AI94" i="28"/>
  <c r="AI80" i="28" s="1"/>
  <c r="AG94" i="28"/>
  <c r="AE94" i="28"/>
  <c r="AE41" i="28" s="1"/>
  <c r="AL41" i="28" s="1"/>
  <c r="AA94" i="28"/>
  <c r="AA79" i="28" s="1"/>
  <c r="X94" i="28"/>
  <c r="X75" i="28" s="1"/>
  <c r="Y75" i="28" s="1"/>
  <c r="W94" i="28"/>
  <c r="V94" i="28"/>
  <c r="V55" i="28" s="1"/>
  <c r="U94" i="28"/>
  <c r="O94" i="28"/>
  <c r="O93" i="28" s="1"/>
  <c r="P93" i="28" s="1"/>
  <c r="N94" i="28"/>
  <c r="N92" i="28" s="1"/>
  <c r="M94" i="28"/>
  <c r="M66" i="28" s="1"/>
  <c r="L94" i="28"/>
  <c r="K94" i="28"/>
  <c r="K67" i="28" s="1"/>
  <c r="AC93" i="28"/>
  <c r="AL92" i="28"/>
  <c r="AC92" i="28"/>
  <c r="AL91" i="28"/>
  <c r="AC91" i="28"/>
  <c r="AL90" i="28"/>
  <c r="AC90" i="28"/>
  <c r="AL89" i="28"/>
  <c r="AC89" i="28"/>
  <c r="AL85" i="28"/>
  <c r="AC85" i="28"/>
  <c r="AC88" i="28"/>
  <c r="AC87" i="28"/>
  <c r="X87" i="28"/>
  <c r="Y87" i="28" s="1"/>
  <c r="AG86" i="28"/>
  <c r="AL86" i="28" s="1"/>
  <c r="AC86" i="28"/>
  <c r="X86" i="28"/>
  <c r="W86" i="28"/>
  <c r="AC84" i="28"/>
  <c r="X84" i="28"/>
  <c r="AL81" i="28"/>
  <c r="AC81" i="28"/>
  <c r="AC83" i="28"/>
  <c r="X83" i="28"/>
  <c r="AL79" i="28"/>
  <c r="AC79" i="28"/>
  <c r="X79" i="28"/>
  <c r="Y79" i="28" s="1"/>
  <c r="AL82" i="28"/>
  <c r="AC82" i="28"/>
  <c r="X82" i="28"/>
  <c r="Y82" i="28" s="1"/>
  <c r="N82" i="28"/>
  <c r="AC80" i="28"/>
  <c r="AL76" i="28"/>
  <c r="AC76" i="28"/>
  <c r="AC78" i="28"/>
  <c r="N78" i="28"/>
  <c r="AL75" i="28"/>
  <c r="AC75" i="28"/>
  <c r="AA75" i="28"/>
  <c r="O75" i="28"/>
  <c r="P75" i="28" s="1"/>
  <c r="AC77" i="28"/>
  <c r="W77" i="28"/>
  <c r="U77" i="28"/>
  <c r="AC74" i="28"/>
  <c r="U74" i="28"/>
  <c r="AL69" i="28"/>
  <c r="AC69" i="28"/>
  <c r="AA69" i="28"/>
  <c r="AC73" i="28"/>
  <c r="X73" i="28"/>
  <c r="W73" i="28"/>
  <c r="U73" i="28"/>
  <c r="AL72" i="28"/>
  <c r="AC72" i="28"/>
  <c r="N72" i="28"/>
  <c r="AC66" i="28"/>
  <c r="AA66" i="28"/>
  <c r="X66" i="28"/>
  <c r="Y66" i="28" s="1"/>
  <c r="AC71" i="28"/>
  <c r="X71" i="28"/>
  <c r="W71" i="28"/>
  <c r="AL70" i="28"/>
  <c r="AC70" i="28"/>
  <c r="L70" i="28"/>
  <c r="AL68" i="28"/>
  <c r="AC68" i="28"/>
  <c r="U68" i="28"/>
  <c r="O68" i="28"/>
  <c r="P68" i="28" s="1"/>
  <c r="AL67" i="28"/>
  <c r="AC67" i="28"/>
  <c r="X67" i="28"/>
  <c r="Y67" i="28" s="1"/>
  <c r="O67" i="28"/>
  <c r="AL65" i="28"/>
  <c r="AC65" i="28"/>
  <c r="AA65" i="28"/>
  <c r="X65" i="28"/>
  <c r="Y65" i="28" s="1"/>
  <c r="N65" i="28"/>
  <c r="AC64" i="28"/>
  <c r="AA64" i="28"/>
  <c r="X64" i="28"/>
  <c r="W64" i="28"/>
  <c r="U64" i="28"/>
  <c r="O64" i="28"/>
  <c r="L64" i="28"/>
  <c r="AL62" i="28"/>
  <c r="AC62" i="28"/>
  <c r="AA62" i="28"/>
  <c r="X62" i="28"/>
  <c r="Y62" i="28" s="1"/>
  <c r="O62" i="28"/>
  <c r="N62" i="28"/>
  <c r="AC63" i="28"/>
  <c r="AA63" i="28"/>
  <c r="X63" i="28"/>
  <c r="W63" i="28"/>
  <c r="U63" i="28"/>
  <c r="O63" i="28"/>
  <c r="P63" i="28" s="1"/>
  <c r="AL61" i="28"/>
  <c r="AC61" i="28"/>
  <c r="AA61" i="28"/>
  <c r="X61" i="28"/>
  <c r="O61" i="28"/>
  <c r="P61" i="28" s="1"/>
  <c r="AL58" i="28"/>
  <c r="AC58" i="28"/>
  <c r="AA58" i="28"/>
  <c r="X58" i="28"/>
  <c r="Y58" i="28" s="1"/>
  <c r="O58" i="28"/>
  <c r="L58" i="28"/>
  <c r="AI59" i="28"/>
  <c r="AC59" i="28"/>
  <c r="AA59" i="28"/>
  <c r="X59" i="28"/>
  <c r="Y59" i="28" s="1"/>
  <c r="O59" i="28"/>
  <c r="AL57" i="28"/>
  <c r="AC57" i="28"/>
  <c r="AA57" i="28"/>
  <c r="X57" i="28"/>
  <c r="Y57" i="28" s="1"/>
  <c r="O57" i="28"/>
  <c r="P57" i="28" s="1"/>
  <c r="AL60" i="28"/>
  <c r="AC60" i="28"/>
  <c r="X60" i="28"/>
  <c r="U60" i="28"/>
  <c r="O60" i="28"/>
  <c r="K60" i="28"/>
  <c r="AC56" i="28"/>
  <c r="AA56" i="28"/>
  <c r="X56" i="28"/>
  <c r="W56" i="28"/>
  <c r="O56" i="28"/>
  <c r="N56" i="28"/>
  <c r="AG52" i="28"/>
  <c r="AL52" i="28" s="1"/>
  <c r="AC52" i="28"/>
  <c r="AA52" i="28"/>
  <c r="X52" i="28"/>
  <c r="Y52" i="28" s="1"/>
  <c r="O52" i="28"/>
  <c r="P52" i="28" s="1"/>
  <c r="AC54" i="28"/>
  <c r="AA54" i="28"/>
  <c r="X54" i="28"/>
  <c r="Y54" i="28" s="1"/>
  <c r="O54" i="28"/>
  <c r="P54" i="28" s="1"/>
  <c r="AI55" i="28"/>
  <c r="AC55" i="28"/>
  <c r="AA55" i="28"/>
  <c r="X55" i="28"/>
  <c r="W55" i="28"/>
  <c r="O55" i="28"/>
  <c r="AI51" i="28"/>
  <c r="AL51" i="28" s="1"/>
  <c r="AC51" i="28"/>
  <c r="AA51" i="28"/>
  <c r="X51" i="28"/>
  <c r="O51" i="28"/>
  <c r="P51" i="28" s="1"/>
  <c r="AL53" i="28"/>
  <c r="AC53" i="28"/>
  <c r="X53" i="28"/>
  <c r="U53" i="28"/>
  <c r="O53" i="28"/>
  <c r="P53" i="28" s="1"/>
  <c r="AL50" i="28"/>
  <c r="AC50" i="28"/>
  <c r="AA50" i="28"/>
  <c r="X50" i="28"/>
  <c r="Y50" i="28" s="1"/>
  <c r="O50" i="28"/>
  <c r="AG46" i="28"/>
  <c r="AC46" i="28"/>
  <c r="AA46" i="28"/>
  <c r="X46" i="28"/>
  <c r="Y46" i="28" s="1"/>
  <c r="O46" i="28"/>
  <c r="AC45" i="28"/>
  <c r="AA45" i="28"/>
  <c r="X45" i="28"/>
  <c r="U45" i="28"/>
  <c r="O45" i="28"/>
  <c r="P45" i="28" s="1"/>
  <c r="AL49" i="28"/>
  <c r="AC49" i="28"/>
  <c r="X49" i="28"/>
  <c r="U49" i="28"/>
  <c r="O49" i="28"/>
  <c r="P49" i="28" s="1"/>
  <c r="AC48" i="28"/>
  <c r="X48" i="28"/>
  <c r="W48" i="28"/>
  <c r="U48" i="28"/>
  <c r="O48" i="28"/>
  <c r="K48" i="28"/>
  <c r="AC47" i="28"/>
  <c r="X47" i="28"/>
  <c r="W47" i="28"/>
  <c r="U47" i="28"/>
  <c r="O47" i="28"/>
  <c r="N47" i="28"/>
  <c r="AG44" i="28"/>
  <c r="AL44" i="28" s="1"/>
  <c r="AC44" i="28"/>
  <c r="AA44" i="28"/>
  <c r="X44" i="28"/>
  <c r="Y44" i="28" s="1"/>
  <c r="O44" i="28"/>
  <c r="P44" i="28" s="1"/>
  <c r="AC43" i="28"/>
  <c r="AA43" i="28"/>
  <c r="X43" i="28"/>
  <c r="U43" i="28"/>
  <c r="O43" i="28"/>
  <c r="P43" i="28" s="1"/>
  <c r="AL42" i="28"/>
  <c r="AC42" i="28"/>
  <c r="AA42" i="28"/>
  <c r="X42" i="28"/>
  <c r="U42" i="28"/>
  <c r="O42" i="28"/>
  <c r="P42" i="28" s="1"/>
  <c r="AC41" i="28"/>
  <c r="AA41" i="28"/>
  <c r="X41" i="28"/>
  <c r="Y41" i="28" s="1"/>
  <c r="O41" i="28"/>
  <c r="P41" i="28" s="1"/>
  <c r="AL40" i="28"/>
  <c r="AC40" i="28"/>
  <c r="AA40" i="28"/>
  <c r="X40" i="28"/>
  <c r="Y40" i="28" s="1"/>
  <c r="O40" i="28"/>
  <c r="P40" i="28" s="1"/>
  <c r="AG39" i="28"/>
  <c r="AL39" i="28" s="1"/>
  <c r="AC39" i="28"/>
  <c r="AA39" i="28"/>
  <c r="X39" i="28"/>
  <c r="Y39" i="28" s="1"/>
  <c r="O39" i="28"/>
  <c r="P39" i="28" s="1"/>
  <c r="AL37" i="28"/>
  <c r="AC37" i="28"/>
  <c r="AA37" i="28"/>
  <c r="X37" i="28"/>
  <c r="Y37" i="28" s="1"/>
  <c r="O37" i="28"/>
  <c r="P37" i="28" s="1"/>
  <c r="AL36" i="28"/>
  <c r="AC36" i="28"/>
  <c r="AA36" i="28"/>
  <c r="X36" i="28"/>
  <c r="Y36" i="28" s="1"/>
  <c r="O36" i="28"/>
  <c r="P36" i="28" s="1"/>
  <c r="AC35" i="28"/>
  <c r="AA35" i="28"/>
  <c r="X35" i="28"/>
  <c r="Y35" i="28" s="1"/>
  <c r="O35" i="28"/>
  <c r="P35" i="28" s="1"/>
  <c r="AL34" i="28"/>
  <c r="AC34" i="28"/>
  <c r="AA34" i="28"/>
  <c r="X34" i="28"/>
  <c r="Y34" i="28" s="1"/>
  <c r="O34" i="28"/>
  <c r="P34" i="28" s="1"/>
  <c r="AC33" i="28"/>
  <c r="AA33" i="28"/>
  <c r="X33" i="28"/>
  <c r="W33" i="28"/>
  <c r="U33" i="28"/>
  <c r="O33" i="28"/>
  <c r="N33" i="28"/>
  <c r="AL32" i="28"/>
  <c r="AC32" i="28"/>
  <c r="AA32" i="28"/>
  <c r="X32" i="28"/>
  <c r="Y32" i="28" s="1"/>
  <c r="O32" i="28"/>
  <c r="P32" i="28" s="1"/>
  <c r="AL38" i="28"/>
  <c r="AC38" i="28"/>
  <c r="X38" i="28"/>
  <c r="U38" i="28"/>
  <c r="O38" i="28"/>
  <c r="N38" i="28"/>
  <c r="AG31" i="28"/>
  <c r="AL31" i="28" s="1"/>
  <c r="AC31" i="28"/>
  <c r="AA31" i="28"/>
  <c r="X31" i="28"/>
  <c r="W31" i="28"/>
  <c r="O31" i="28"/>
  <c r="N31" i="28"/>
  <c r="AC30" i="28"/>
  <c r="AA30" i="28"/>
  <c r="X30" i="28"/>
  <c r="W30" i="28"/>
  <c r="O30" i="28"/>
  <c r="P30" i="28" s="1"/>
  <c r="AI29" i="28"/>
  <c r="AL29" i="28" s="1"/>
  <c r="AC29" i="28"/>
  <c r="AA29" i="28"/>
  <c r="X29" i="28"/>
  <c r="Y29" i="28" s="1"/>
  <c r="O29" i="28"/>
  <c r="P29" i="28" s="1"/>
  <c r="AL28" i="28"/>
  <c r="AC28" i="28"/>
  <c r="AA28" i="28"/>
  <c r="X28" i="28"/>
  <c r="O28" i="28"/>
  <c r="P28" i="28" s="1"/>
  <c r="AL27" i="28"/>
  <c r="AC27" i="28"/>
  <c r="X27" i="28"/>
  <c r="W27" i="28"/>
  <c r="U27" i="28"/>
  <c r="O27" i="28"/>
  <c r="P27" i="28" s="1"/>
  <c r="AI26" i="28"/>
  <c r="AL26" i="28" s="1"/>
  <c r="AC26" i="28"/>
  <c r="AA26" i="28"/>
  <c r="X26" i="28"/>
  <c r="W26" i="28"/>
  <c r="U26" i="28"/>
  <c r="O26" i="28"/>
  <c r="P26" i="28" s="1"/>
  <c r="AC23" i="28"/>
  <c r="AA23" i="28"/>
  <c r="X23" i="28"/>
  <c r="W23" i="28"/>
  <c r="U23" i="28"/>
  <c r="O23" i="28"/>
  <c r="N23" i="28"/>
  <c r="AC24" i="28"/>
  <c r="AA24" i="28"/>
  <c r="X24" i="28"/>
  <c r="W24" i="28"/>
  <c r="U24" i="28"/>
  <c r="O24" i="28"/>
  <c r="P24" i="28" s="1"/>
  <c r="AG22" i="28"/>
  <c r="AC22" i="28"/>
  <c r="AA22" i="28"/>
  <c r="X22" i="28"/>
  <c r="W22" i="28"/>
  <c r="U22" i="28"/>
  <c r="O22" i="28"/>
  <c r="K22" i="28"/>
  <c r="AC25" i="28"/>
  <c r="X25" i="28"/>
  <c r="W25" i="28"/>
  <c r="U25" i="28"/>
  <c r="O25" i="28"/>
  <c r="N25" i="28"/>
  <c r="AL21" i="28"/>
  <c r="AC21" i="28"/>
  <c r="AA21" i="28"/>
  <c r="X21" i="28"/>
  <c r="V21" i="28"/>
  <c r="U21" i="28"/>
  <c r="O21" i="28"/>
  <c r="P21" i="28" s="1"/>
  <c r="AL19" i="28"/>
  <c r="AC19" i="28"/>
  <c r="AA19" i="28"/>
  <c r="X19" i="28"/>
  <c r="O19" i="28"/>
  <c r="N19" i="28"/>
  <c r="AG20" i="28"/>
  <c r="AL20" i="28" s="1"/>
  <c r="AC20" i="28"/>
  <c r="AA20" i="28"/>
  <c r="X20" i="28"/>
  <c r="W20" i="28"/>
  <c r="U20" i="28"/>
  <c r="O20" i="28"/>
  <c r="P20" i="28" s="1"/>
  <c r="AL18" i="28"/>
  <c r="AC18" i="28"/>
  <c r="AA18" i="28"/>
  <c r="X18" i="28"/>
  <c r="O18" i="28"/>
  <c r="P18" i="28" s="1"/>
  <c r="AC17" i="28"/>
  <c r="AA17" i="28"/>
  <c r="X17" i="28"/>
  <c r="W17" i="28"/>
  <c r="U17" i="28"/>
  <c r="O17" i="28"/>
  <c r="AI15" i="28"/>
  <c r="AC15" i="28"/>
  <c r="AA15" i="28"/>
  <c r="X15" i="28"/>
  <c r="W15" i="28"/>
  <c r="V15" i="28"/>
  <c r="U15" i="28"/>
  <c r="O15" i="28"/>
  <c r="AG16" i="28"/>
  <c r="AC16" i="28"/>
  <c r="AA16" i="28"/>
  <c r="X16" i="28"/>
  <c r="W16" i="28"/>
  <c r="U16" i="28"/>
  <c r="O16" i="28"/>
  <c r="P16" i="28" s="1"/>
  <c r="AG14" i="28"/>
  <c r="AC14" i="28"/>
  <c r="AA14" i="28"/>
  <c r="X14" i="28"/>
  <c r="W14" i="28"/>
  <c r="U14" i="28"/>
  <c r="O14" i="28"/>
  <c r="N14" i="28"/>
  <c r="AG13" i="28"/>
  <c r="AC13" i="28"/>
  <c r="AA13" i="28"/>
  <c r="X13" i="28"/>
  <c r="W13" i="28"/>
  <c r="U13" i="28"/>
  <c r="O13" i="28"/>
  <c r="N13" i="28"/>
  <c r="AC12" i="28"/>
  <c r="AA12" i="28"/>
  <c r="X12" i="28"/>
  <c r="W12" i="28"/>
  <c r="U12" i="28"/>
  <c r="O12" i="28"/>
  <c r="L12" i="28"/>
  <c r="K12" i="28"/>
  <c r="AL11" i="28"/>
  <c r="AC11" i="28"/>
  <c r="AA11" i="28"/>
  <c r="X11" i="28"/>
  <c r="W11" i="28"/>
  <c r="U11" i="28"/>
  <c r="O11" i="28"/>
  <c r="P11" i="28" s="1"/>
  <c r="AG10" i="28"/>
  <c r="AL10" i="28" s="1"/>
  <c r="AC10" i="28"/>
  <c r="AA10" i="28"/>
  <c r="X10" i="28"/>
  <c r="W10" i="28"/>
  <c r="U10" i="28"/>
  <c r="O10" i="28"/>
  <c r="P10" i="28" s="1"/>
  <c r="AG9" i="28"/>
  <c r="AL9" i="28" s="1"/>
  <c r="AC9" i="28"/>
  <c r="AA9" i="28"/>
  <c r="X9" i="28"/>
  <c r="W9" i="28"/>
  <c r="U9" i="28"/>
  <c r="O9" i="28"/>
  <c r="P9" i="28" s="1"/>
  <c r="AG8" i="28"/>
  <c r="AC8" i="28"/>
  <c r="AA8" i="28"/>
  <c r="X8" i="28"/>
  <c r="W8" i="28"/>
  <c r="U8" i="28"/>
  <c r="O8" i="28"/>
  <c r="N8" i="28"/>
  <c r="AC7" i="28"/>
  <c r="AA7" i="28"/>
  <c r="X7" i="28"/>
  <c r="W7" i="28"/>
  <c r="U7" i="28"/>
  <c r="O7" i="28"/>
  <c r="K7" i="28"/>
  <c r="AL6" i="28"/>
  <c r="AC6" i="28"/>
  <c r="AA6" i="28"/>
  <c r="X6" i="28"/>
  <c r="W6" i="28"/>
  <c r="U6" i="28"/>
  <c r="O6" i="28"/>
  <c r="AC5" i="28"/>
  <c r="AA5" i="28"/>
  <c r="X5" i="28"/>
  <c r="W5" i="28"/>
  <c r="U5" i="28"/>
  <c r="O5" i="28"/>
  <c r="AL55" i="26"/>
  <c r="AL56" i="26"/>
  <c r="AL59" i="26"/>
  <c r="AL79" i="26"/>
  <c r="AL94" i="26"/>
  <c r="AL98" i="26"/>
  <c r="AL100" i="26"/>
  <c r="AL108" i="26"/>
  <c r="AL113" i="26"/>
  <c r="AL117" i="26"/>
  <c r="AC55" i="26"/>
  <c r="AC56" i="26"/>
  <c r="AC59" i="26"/>
  <c r="AC79" i="26"/>
  <c r="AC94" i="26"/>
  <c r="AC98" i="26"/>
  <c r="AC100" i="26"/>
  <c r="AC108" i="26"/>
  <c r="AC113" i="26"/>
  <c r="AC117" i="26"/>
  <c r="O55" i="26"/>
  <c r="P55" i="26" s="1"/>
  <c r="O56" i="26"/>
  <c r="P56" i="26" s="1"/>
  <c r="O59" i="26"/>
  <c r="P59" i="26" s="1"/>
  <c r="O79" i="26"/>
  <c r="P79" i="26" s="1"/>
  <c r="O94" i="26"/>
  <c r="P94" i="26" s="1"/>
  <c r="O98" i="26"/>
  <c r="P98" i="26" s="1"/>
  <c r="O100" i="26"/>
  <c r="P100" i="26" s="1"/>
  <c r="O108" i="26"/>
  <c r="P108" i="26" s="1"/>
  <c r="O113" i="26"/>
  <c r="P113" i="26" s="1"/>
  <c r="O117" i="26"/>
  <c r="P117" i="26" s="1"/>
  <c r="X55" i="26"/>
  <c r="Y55" i="26" s="1"/>
  <c r="X56" i="26"/>
  <c r="Y56" i="26" s="1"/>
  <c r="X59" i="26"/>
  <c r="Y59" i="26" s="1"/>
  <c r="X79" i="26"/>
  <c r="Y79" i="26" s="1"/>
  <c r="X94" i="26"/>
  <c r="Y94" i="26" s="1"/>
  <c r="X98" i="26"/>
  <c r="Y98" i="26" s="1"/>
  <c r="X100" i="26"/>
  <c r="Y100" i="26" s="1"/>
  <c r="X108" i="26"/>
  <c r="Y108" i="26" s="1"/>
  <c r="X113" i="26"/>
  <c r="Y113" i="26" s="1"/>
  <c r="X117" i="26"/>
  <c r="Y117" i="26" s="1"/>
  <c r="AA117" i="26"/>
  <c r="AA113" i="26"/>
  <c r="AA108" i="26"/>
  <c r="AA100" i="26"/>
  <c r="AA98" i="26"/>
  <c r="AA94" i="26"/>
  <c r="AA79" i="26"/>
  <c r="AA59" i="26"/>
  <c r="AA56" i="26"/>
  <c r="AA55" i="26"/>
  <c r="AA80" i="28" l="1"/>
  <c r="O65" i="28"/>
  <c r="X68" i="28"/>
  <c r="O70" i="28"/>
  <c r="O71" i="28"/>
  <c r="P71" i="28" s="1"/>
  <c r="AI71" i="28"/>
  <c r="X72" i="28"/>
  <c r="Y72" i="28" s="1"/>
  <c r="O69" i="28"/>
  <c r="P69" i="28" s="1"/>
  <c r="X77" i="28"/>
  <c r="O78" i="28"/>
  <c r="X76" i="28"/>
  <c r="Y76" i="28" s="1"/>
  <c r="X80" i="28"/>
  <c r="Y80" i="28" s="1"/>
  <c r="O81" i="28"/>
  <c r="P81" i="28" s="1"/>
  <c r="K84" i="28"/>
  <c r="O86" i="28"/>
  <c r="O88" i="28"/>
  <c r="P88" i="28" s="1"/>
  <c r="X85" i="28"/>
  <c r="Y85" i="28" s="1"/>
  <c r="X89" i="28"/>
  <c r="Y89" i="28" s="1"/>
  <c r="X90" i="28"/>
  <c r="Y90" i="28" s="1"/>
  <c r="X91" i="28"/>
  <c r="Y91" i="28" s="1"/>
  <c r="X92" i="28"/>
  <c r="Y92" i="28" s="1"/>
  <c r="X93" i="28"/>
  <c r="Y93" i="28" s="1"/>
  <c r="X70" i="28"/>
  <c r="Y70" i="28" s="1"/>
  <c r="O66" i="28"/>
  <c r="AI66" i="28"/>
  <c r="X69" i="28"/>
  <c r="Y69" i="28" s="1"/>
  <c r="O74" i="28"/>
  <c r="P74" i="28" s="1"/>
  <c r="O77" i="28"/>
  <c r="P77" i="28" s="1"/>
  <c r="X78" i="28"/>
  <c r="Y78" i="28" s="1"/>
  <c r="O82" i="28"/>
  <c r="O79" i="28"/>
  <c r="P79" i="28" s="1"/>
  <c r="O83" i="28"/>
  <c r="P83" i="28" s="1"/>
  <c r="X81" i="28"/>
  <c r="Y81" i="28" s="1"/>
  <c r="O84" i="28"/>
  <c r="O87" i="28"/>
  <c r="P87" i="28" s="1"/>
  <c r="X88" i="28"/>
  <c r="Y88" i="28" s="1"/>
  <c r="O72" i="28"/>
  <c r="O73" i="28"/>
  <c r="P73" i="28" s="1"/>
  <c r="X74" i="28"/>
  <c r="O76" i="28"/>
  <c r="P76" i="28" s="1"/>
  <c r="O80" i="28"/>
  <c r="O85" i="28"/>
  <c r="P85" i="28" s="1"/>
  <c r="O89" i="28"/>
  <c r="O90" i="28"/>
  <c r="O91" i="28"/>
  <c r="P91" i="28" s="1"/>
  <c r="O92" i="28"/>
  <c r="N84" i="28"/>
  <c r="N86" i="28"/>
  <c r="N89" i="28"/>
  <c r="AE78" i="28"/>
  <c r="AL78" i="28" s="1"/>
  <c r="AE14" i="28"/>
  <c r="AE24" i="28"/>
  <c r="AL24" i="28" s="1"/>
  <c r="AE7" i="28"/>
  <c r="AL7" i="28" s="1"/>
  <c r="V8" i="28"/>
  <c r="V28" i="28"/>
  <c r="V33" i="28"/>
  <c r="AE56" i="28"/>
  <c r="AL56" i="28" s="1"/>
  <c r="V60" i="28"/>
  <c r="AE83" i="28"/>
  <c r="AL83" i="28" s="1"/>
  <c r="AA81" i="28"/>
  <c r="AA85" i="28"/>
  <c r="AM85" i="28" s="1"/>
  <c r="AA91" i="28"/>
  <c r="AM91" i="28" s="1"/>
  <c r="AA86" i="28"/>
  <c r="AA76" i="28"/>
  <c r="U83" i="28"/>
  <c r="U84" i="28"/>
  <c r="P62" i="28"/>
  <c r="AM62" i="28" s="1"/>
  <c r="V5" i="28"/>
  <c r="AE8" i="28"/>
  <c r="AL8" i="28" s="1"/>
  <c r="V9" i="28"/>
  <c r="V10" i="28"/>
  <c r="M15" i="28"/>
  <c r="AE15" i="28"/>
  <c r="AL15" i="28" s="1"/>
  <c r="V20" i="28"/>
  <c r="V19" i="28"/>
  <c r="M25" i="28"/>
  <c r="P25" i="28" s="1"/>
  <c r="V25" i="28"/>
  <c r="AE25" i="28"/>
  <c r="AL25" i="28" s="1"/>
  <c r="V23" i="28"/>
  <c r="AE55" i="28"/>
  <c r="AE59" i="28"/>
  <c r="AE74" i="28"/>
  <c r="AL74" i="28" s="1"/>
  <c r="M90" i="28"/>
  <c r="V12" i="28"/>
  <c r="V18" i="28"/>
  <c r="AE43" i="28"/>
  <c r="AL43" i="28" s="1"/>
  <c r="P48" i="28"/>
  <c r="AE46" i="28"/>
  <c r="AL46" i="28" s="1"/>
  <c r="AE12" i="28"/>
  <c r="AL12" i="28" s="1"/>
  <c r="V14" i="28"/>
  <c r="V51" i="28"/>
  <c r="AE66" i="28"/>
  <c r="AL66" i="28" s="1"/>
  <c r="M80" i="28"/>
  <c r="P80" i="28" s="1"/>
  <c r="P8" i="28"/>
  <c r="P60" i="28"/>
  <c r="Y28" i="28"/>
  <c r="P38" i="28"/>
  <c r="Y43" i="28"/>
  <c r="Y47" i="28"/>
  <c r="Y18" i="28"/>
  <c r="AM18" i="28" s="1"/>
  <c r="P82" i="28"/>
  <c r="AM36" i="28"/>
  <c r="AM37" i="28"/>
  <c r="M5" i="28"/>
  <c r="P5" i="28" s="1"/>
  <c r="AE5" i="28"/>
  <c r="AL5" i="28" s="1"/>
  <c r="V6" i="28"/>
  <c r="V11" i="28"/>
  <c r="V13" i="28"/>
  <c r="V16" i="28"/>
  <c r="V17" i="28"/>
  <c r="Y17" i="28" s="1"/>
  <c r="M19" i="28"/>
  <c r="P19" i="28" s="1"/>
  <c r="V22" i="28"/>
  <c r="AE23" i="28"/>
  <c r="AL23" i="28" s="1"/>
  <c r="V26" i="28"/>
  <c r="V30" i="28"/>
  <c r="Y30" i="28" s="1"/>
  <c r="Y38" i="28"/>
  <c r="AE33" i="28"/>
  <c r="AL33" i="28" s="1"/>
  <c r="V42" i="28"/>
  <c r="AE47" i="28"/>
  <c r="AL47" i="28" s="1"/>
  <c r="V49" i="28"/>
  <c r="M55" i="28"/>
  <c r="P55" i="28" s="1"/>
  <c r="AE54" i="28"/>
  <c r="AL54" i="28" s="1"/>
  <c r="V63" i="28"/>
  <c r="Y64" i="28"/>
  <c r="P67" i="28"/>
  <c r="V71" i="28"/>
  <c r="AE71" i="28"/>
  <c r="V73" i="28"/>
  <c r="AE73" i="28"/>
  <c r="AL73" i="28" s="1"/>
  <c r="V74" i="28"/>
  <c r="Y74" i="28" s="1"/>
  <c r="AE80" i="28"/>
  <c r="V83" i="28"/>
  <c r="Y86" i="28"/>
  <c r="AE87" i="28"/>
  <c r="AL87" i="28" s="1"/>
  <c r="AE93" i="28"/>
  <c r="AL93" i="28" s="1"/>
  <c r="AM93" i="28" s="1"/>
  <c r="P92" i="28"/>
  <c r="M6" i="28"/>
  <c r="P6" i="28" s="1"/>
  <c r="V7" i="28"/>
  <c r="Y7" i="28" s="1"/>
  <c r="AE13" i="28"/>
  <c r="AE16" i="28"/>
  <c r="AL16" i="28" s="1"/>
  <c r="M17" i="28"/>
  <c r="P17" i="28" s="1"/>
  <c r="AE17" i="28"/>
  <c r="AL17" i="28" s="1"/>
  <c r="Y21" i="28"/>
  <c r="AM21" i="28" s="1"/>
  <c r="AE22" i="28"/>
  <c r="AL22" i="28" s="1"/>
  <c r="V24" i="28"/>
  <c r="P23" i="28"/>
  <c r="V27" i="28"/>
  <c r="AE30" i="28"/>
  <c r="AL30" i="28" s="1"/>
  <c r="V48" i="28"/>
  <c r="AE48" i="28"/>
  <c r="AL48" i="28" s="1"/>
  <c r="AE45" i="28"/>
  <c r="AL45" i="28" s="1"/>
  <c r="M50" i="28"/>
  <c r="P50" i="28" s="1"/>
  <c r="V61" i="28"/>
  <c r="Y61" i="28" s="1"/>
  <c r="AE63" i="28"/>
  <c r="AL63" i="28" s="1"/>
  <c r="AE64" i="28"/>
  <c r="AL64" i="28" s="1"/>
  <c r="P72" i="28"/>
  <c r="AE77" i="28"/>
  <c r="AL77" i="28" s="1"/>
  <c r="M78" i="28"/>
  <c r="AM76" i="28"/>
  <c r="AE84" i="28"/>
  <c r="AL84" i="28" s="1"/>
  <c r="AE88" i="28"/>
  <c r="AL88" i="28" s="1"/>
  <c r="AM88" i="28" s="1"/>
  <c r="Y9" i="28"/>
  <c r="Y25" i="28"/>
  <c r="AM28" i="28"/>
  <c r="P31" i="28"/>
  <c r="AE35" i="28"/>
  <c r="AL35" i="28" s="1"/>
  <c r="AM35" i="28" s="1"/>
  <c r="P47" i="28"/>
  <c r="M46" i="28"/>
  <c r="P46" i="28" s="1"/>
  <c r="AM52" i="28"/>
  <c r="Y60" i="28"/>
  <c r="M59" i="28"/>
  <c r="P59" i="28" s="1"/>
  <c r="P64" i="28"/>
  <c r="P65" i="28"/>
  <c r="Y68" i="28"/>
  <c r="AM68" i="28" s="1"/>
  <c r="P70" i="28"/>
  <c r="AM69" i="28"/>
  <c r="AM34" i="28"/>
  <c r="AM82" i="28"/>
  <c r="Y5" i="28"/>
  <c r="AM5" i="28" s="1"/>
  <c r="Y6" i="28"/>
  <c r="P7" i="28"/>
  <c r="Y11" i="28"/>
  <c r="Y13" i="28"/>
  <c r="P14" i="28"/>
  <c r="AL14" i="28"/>
  <c r="Y16" i="28"/>
  <c r="Y19" i="28"/>
  <c r="P22" i="28"/>
  <c r="Y24" i="28"/>
  <c r="Y33" i="28"/>
  <c r="Y51" i="28"/>
  <c r="AL55" i="28"/>
  <c r="Y56" i="28"/>
  <c r="AL59" i="28"/>
  <c r="P66" i="28"/>
  <c r="AL80" i="28"/>
  <c r="AM43" i="28"/>
  <c r="AM50" i="28"/>
  <c r="Y63" i="28"/>
  <c r="Y83" i="28"/>
  <c r="AM83" i="28" s="1"/>
  <c r="Y12" i="28"/>
  <c r="P13" i="28"/>
  <c r="AL13" i="28"/>
  <c r="Y14" i="28"/>
  <c r="P15" i="28"/>
  <c r="AM29" i="28"/>
  <c r="Y31" i="28"/>
  <c r="P33" i="28"/>
  <c r="AM33" i="28" s="1"/>
  <c r="Y42" i="28"/>
  <c r="Y48" i="28"/>
  <c r="AM48" i="28" s="1"/>
  <c r="Y49" i="28"/>
  <c r="AM49" i="28" s="1"/>
  <c r="Y45" i="28"/>
  <c r="AM45" i="28" s="1"/>
  <c r="Y53" i="28"/>
  <c r="AM53" i="28" s="1"/>
  <c r="P56" i="28"/>
  <c r="AM56" i="28" s="1"/>
  <c r="P58" i="28"/>
  <c r="AM58" i="28" s="1"/>
  <c r="Y71" i="28"/>
  <c r="AL71" i="28"/>
  <c r="Y73" i="28"/>
  <c r="AM73" i="28" s="1"/>
  <c r="Y77" i="28"/>
  <c r="AM77" i="28" s="1"/>
  <c r="P78" i="28"/>
  <c r="AM78" i="28" s="1"/>
  <c r="Y84" i="28"/>
  <c r="P86" i="28"/>
  <c r="P89" i="28"/>
  <c r="AM89" i="28" s="1"/>
  <c r="P90" i="28"/>
  <c r="AM90" i="28" s="1"/>
  <c r="P12" i="28"/>
  <c r="AM12" i="28" s="1"/>
  <c r="Y15" i="28"/>
  <c r="Y26" i="28"/>
  <c r="AM26" i="28" s="1"/>
  <c r="AM38" i="28"/>
  <c r="AM39" i="28"/>
  <c r="AM47" i="28"/>
  <c r="Y55" i="28"/>
  <c r="AM55" i="28" s="1"/>
  <c r="AM57" i="28"/>
  <c r="AM67" i="28"/>
  <c r="AM70" i="28"/>
  <c r="AM72" i="28"/>
  <c r="AM75" i="28"/>
  <c r="P84" i="28"/>
  <c r="AM16" i="28"/>
  <c r="Y20" i="28"/>
  <c r="AM20" i="28" s="1"/>
  <c r="AM19" i="28"/>
  <c r="Y23" i="28"/>
  <c r="AM23" i="28" s="1"/>
  <c r="Y27" i="28"/>
  <c r="AM27" i="28" s="1"/>
  <c r="AM32" i="28"/>
  <c r="AM41" i="28"/>
  <c r="AM42" i="28"/>
  <c r="AM44" i="28"/>
  <c r="AM54" i="28"/>
  <c r="AM60" i="28"/>
  <c r="AM64" i="28"/>
  <c r="AM65" i="28"/>
  <c r="AM74" i="28"/>
  <c r="AM24" i="28"/>
  <c r="AM61" i="28"/>
  <c r="AM92" i="28"/>
  <c r="AM9" i="28"/>
  <c r="Y8" i="28"/>
  <c r="Y10" i="28"/>
  <c r="AM10" i="28" s="1"/>
  <c r="AM11" i="28"/>
  <c r="Y22" i="28"/>
  <c r="AM40" i="28"/>
  <c r="AM51" i="28"/>
  <c r="AM79" i="28"/>
  <c r="AM87" i="28"/>
  <c r="AM108" i="26"/>
  <c r="AM79" i="26"/>
  <c r="AM100" i="26"/>
  <c r="AM59" i="26"/>
  <c r="AM117" i="26"/>
  <c r="AM98" i="26"/>
  <c r="AM56" i="26"/>
  <c r="AM113" i="26"/>
  <c r="AM94" i="26"/>
  <c r="AM55" i="26"/>
  <c r="AK63" i="27"/>
  <c r="AI63" i="27"/>
  <c r="AG63" i="27"/>
  <c r="AG56" i="27" s="1"/>
  <c r="AL56" i="27" s="1"/>
  <c r="AE63" i="27"/>
  <c r="AA63" i="27"/>
  <c r="AA20" i="27" s="1"/>
  <c r="X63" i="27"/>
  <c r="X61" i="27" s="1"/>
  <c r="Y61" i="27" s="1"/>
  <c r="W63" i="27"/>
  <c r="W34" i="27" s="1"/>
  <c r="V63" i="27"/>
  <c r="V23" i="27" s="1"/>
  <c r="U63" i="27"/>
  <c r="O63" i="27"/>
  <c r="P62" i="27" s="1"/>
  <c r="N63" i="27"/>
  <c r="N27" i="27" s="1"/>
  <c r="M63" i="27"/>
  <c r="M27" i="27" s="1"/>
  <c r="L63" i="27"/>
  <c r="K63" i="27"/>
  <c r="AL62" i="27"/>
  <c r="AC62" i="27"/>
  <c r="X62" i="27"/>
  <c r="Y62" i="27" s="1"/>
  <c r="AL61" i="27"/>
  <c r="AC61" i="27"/>
  <c r="AL60" i="27"/>
  <c r="AC60" i="27"/>
  <c r="X60" i="27"/>
  <c r="Y60" i="27" s="1"/>
  <c r="AL59" i="27"/>
  <c r="AC59" i="27"/>
  <c r="P59" i="27"/>
  <c r="AL58" i="27"/>
  <c r="AC58" i="27"/>
  <c r="X58" i="27"/>
  <c r="Y58" i="27" s="1"/>
  <c r="AL35" i="27"/>
  <c r="AC35" i="27"/>
  <c r="AL57" i="27"/>
  <c r="AC57" i="27"/>
  <c r="X57" i="27"/>
  <c r="Y57" i="27" s="1"/>
  <c r="AC56" i="27"/>
  <c r="X56" i="27"/>
  <c r="W56" i="27"/>
  <c r="AG55" i="27"/>
  <c r="AL55" i="27" s="1"/>
  <c r="AC55" i="27"/>
  <c r="X55" i="27"/>
  <c r="Y55" i="27" s="1"/>
  <c r="P55" i="27"/>
  <c r="AL54" i="27"/>
  <c r="AC54" i="27"/>
  <c r="X54" i="27"/>
  <c r="Y54" i="27" s="1"/>
  <c r="AC53" i="27"/>
  <c r="X53" i="27"/>
  <c r="Y53" i="27" s="1"/>
  <c r="P53" i="27"/>
  <c r="AC52" i="27"/>
  <c r="X52" i="27"/>
  <c r="U52" i="27"/>
  <c r="N52" i="27"/>
  <c r="K52" i="27"/>
  <c r="AC31" i="27"/>
  <c r="X31" i="27"/>
  <c r="U31" i="27"/>
  <c r="O31" i="27"/>
  <c r="P31" i="27" s="1"/>
  <c r="AI51" i="27"/>
  <c r="AC51" i="27"/>
  <c r="X51" i="27"/>
  <c r="Y51" i="27" s="1"/>
  <c r="AI50" i="27"/>
  <c r="AL50" i="27" s="1"/>
  <c r="AC50" i="27"/>
  <c r="X50" i="27"/>
  <c r="V50" i="27"/>
  <c r="P50" i="27"/>
  <c r="AL49" i="27"/>
  <c r="AC49" i="27"/>
  <c r="X49" i="27"/>
  <c r="P49" i="27"/>
  <c r="AI48" i="27"/>
  <c r="AC48" i="27"/>
  <c r="X48" i="27"/>
  <c r="Y48" i="27" s="1"/>
  <c r="AE47" i="27"/>
  <c r="AL47" i="27" s="1"/>
  <c r="AC47" i="27"/>
  <c r="X47" i="27"/>
  <c r="U47" i="27"/>
  <c r="P47" i="27"/>
  <c r="AI46" i="27"/>
  <c r="AL46" i="27" s="1"/>
  <c r="AC46" i="27"/>
  <c r="X46" i="27"/>
  <c r="Y46" i="27" s="1"/>
  <c r="P46" i="27"/>
  <c r="AL45" i="27"/>
  <c r="AC45" i="27"/>
  <c r="X45" i="27"/>
  <c r="Y45" i="27" s="1"/>
  <c r="L45" i="27"/>
  <c r="AC27" i="27"/>
  <c r="X27" i="27"/>
  <c r="Y27" i="27" s="1"/>
  <c r="O27" i="27"/>
  <c r="AC44" i="27"/>
  <c r="X44" i="27"/>
  <c r="Y44" i="27" s="1"/>
  <c r="AC30" i="27"/>
  <c r="AA30" i="27"/>
  <c r="X30" i="27"/>
  <c r="W30" i="27"/>
  <c r="U30" i="27"/>
  <c r="O30" i="27"/>
  <c r="P30" i="27" s="1"/>
  <c r="AC34" i="27"/>
  <c r="AA34" i="27"/>
  <c r="X34" i="27"/>
  <c r="O34" i="27"/>
  <c r="N34" i="27"/>
  <c r="AL43" i="27"/>
  <c r="AC43" i="27"/>
  <c r="X43" i="27"/>
  <c r="Y43" i="27" s="1"/>
  <c r="AI42" i="27"/>
  <c r="AC42" i="27"/>
  <c r="X42" i="27"/>
  <c r="Y42" i="27" s="1"/>
  <c r="AC37" i="27"/>
  <c r="X37" i="27"/>
  <c r="U37" i="27"/>
  <c r="O37" i="27"/>
  <c r="P37" i="27" s="1"/>
  <c r="AL41" i="27"/>
  <c r="AC41" i="27"/>
  <c r="X41" i="27"/>
  <c r="Y41" i="27" s="1"/>
  <c r="N41" i="27"/>
  <c r="AL40" i="27"/>
  <c r="AC40" i="27"/>
  <c r="X40" i="27"/>
  <c r="Y40" i="27" s="1"/>
  <c r="AL25" i="27"/>
  <c r="AC25" i="27"/>
  <c r="AA25" i="27"/>
  <c r="X25" i="27"/>
  <c r="U25" i="27"/>
  <c r="O25" i="27"/>
  <c r="P25" i="27" s="1"/>
  <c r="AC32" i="27"/>
  <c r="X32" i="27"/>
  <c r="U32" i="27"/>
  <c r="O32" i="27"/>
  <c r="P32" i="27" s="1"/>
  <c r="AC29" i="27"/>
  <c r="AA29" i="27"/>
  <c r="X29" i="27"/>
  <c r="W29" i="27"/>
  <c r="U29" i="27"/>
  <c r="P29" i="27"/>
  <c r="AL38" i="27"/>
  <c r="AC38" i="27"/>
  <c r="X38" i="27"/>
  <c r="Y38" i="27" s="1"/>
  <c r="O38" i="27"/>
  <c r="AI39" i="27"/>
  <c r="AC39" i="27"/>
  <c r="X39" i="27"/>
  <c r="AC33" i="27"/>
  <c r="X33" i="27"/>
  <c r="W33" i="27"/>
  <c r="U33" i="27"/>
  <c r="L33" i="27"/>
  <c r="AI36" i="27"/>
  <c r="AC36" i="27"/>
  <c r="X36" i="27"/>
  <c r="W36" i="27"/>
  <c r="V36" i="27"/>
  <c r="P36" i="27"/>
  <c r="AE23" i="27"/>
  <c r="AL23" i="27" s="1"/>
  <c r="AC23" i="27"/>
  <c r="X23" i="27"/>
  <c r="W23" i="27"/>
  <c r="O23" i="27"/>
  <c r="P23" i="27" s="1"/>
  <c r="AC21" i="27"/>
  <c r="AA21" i="27"/>
  <c r="X21" i="27"/>
  <c r="O21" i="27"/>
  <c r="N21" i="27"/>
  <c r="AC24" i="27"/>
  <c r="X24" i="27"/>
  <c r="W24" i="27"/>
  <c r="U24" i="27"/>
  <c r="K24" i="27"/>
  <c r="AC26" i="27"/>
  <c r="X26" i="27"/>
  <c r="W26" i="27"/>
  <c r="V26" i="27"/>
  <c r="U26" i="27"/>
  <c r="O26" i="27"/>
  <c r="N26" i="27"/>
  <c r="AE22" i="27"/>
  <c r="AL22" i="27" s="1"/>
  <c r="AC22" i="27"/>
  <c r="AA22" i="27"/>
  <c r="X22" i="27"/>
  <c r="W22" i="27"/>
  <c r="U22" i="27"/>
  <c r="O22" i="27"/>
  <c r="N22" i="27"/>
  <c r="AL28" i="27"/>
  <c r="AC28" i="27"/>
  <c r="X28" i="27"/>
  <c r="V28" i="27"/>
  <c r="P28" i="27"/>
  <c r="AC19" i="27"/>
  <c r="X19" i="27"/>
  <c r="U19" i="27"/>
  <c r="O19" i="27"/>
  <c r="AI18" i="27"/>
  <c r="AL18" i="27" s="1"/>
  <c r="AC18" i="27"/>
  <c r="X18" i="27"/>
  <c r="W18" i="27"/>
  <c r="U18" i="27"/>
  <c r="P18" i="27"/>
  <c r="AG20" i="27"/>
  <c r="AC20" i="27"/>
  <c r="X20" i="27"/>
  <c r="U20" i="27"/>
  <c r="O20" i="27"/>
  <c r="K20" i="27"/>
  <c r="AL13" i="27"/>
  <c r="AC13" i="27"/>
  <c r="X13" i="27"/>
  <c r="U13" i="27"/>
  <c r="O13" i="27"/>
  <c r="P13" i="27" s="1"/>
  <c r="AG12" i="27"/>
  <c r="AL12" i="27" s="1"/>
  <c r="AC12" i="27"/>
  <c r="X12" i="27"/>
  <c r="W12" i="27"/>
  <c r="U12" i="27"/>
  <c r="O12" i="27"/>
  <c r="P12" i="27" s="1"/>
  <c r="AL11" i="27"/>
  <c r="AC11" i="27"/>
  <c r="AA11" i="27"/>
  <c r="X11" i="27"/>
  <c r="W11" i="27"/>
  <c r="U11" i="27"/>
  <c r="O11" i="27"/>
  <c r="P11" i="27" s="1"/>
  <c r="AC15" i="27"/>
  <c r="AA15" i="27"/>
  <c r="X15" i="27"/>
  <c r="U15" i="27"/>
  <c r="O15" i="27"/>
  <c r="AC16" i="27"/>
  <c r="AA16" i="27"/>
  <c r="X16" i="27"/>
  <c r="U16" i="27"/>
  <c r="O16" i="27"/>
  <c r="AG14" i="27"/>
  <c r="AC14" i="27"/>
  <c r="AA14" i="27"/>
  <c r="X14" i="27"/>
  <c r="W14" i="27"/>
  <c r="U14" i="27"/>
  <c r="AC17" i="27"/>
  <c r="AA17" i="27"/>
  <c r="X17" i="27"/>
  <c r="U17" i="27"/>
  <c r="L17" i="27"/>
  <c r="K17" i="27"/>
  <c r="AG10" i="27"/>
  <c r="AL10" i="27" s="1"/>
  <c r="AC10" i="27"/>
  <c r="AA10" i="27"/>
  <c r="X10" i="27"/>
  <c r="W10" i="27"/>
  <c r="U10" i="27"/>
  <c r="P10" i="27"/>
  <c r="AG9" i="27"/>
  <c r="AL9" i="27" s="1"/>
  <c r="AC9" i="27"/>
  <c r="AA9" i="27"/>
  <c r="X9" i="27"/>
  <c r="W9" i="27"/>
  <c r="U9" i="27"/>
  <c r="P9" i="27"/>
  <c r="AC8" i="27"/>
  <c r="AA8" i="27"/>
  <c r="X8" i="27"/>
  <c r="U8" i="27"/>
  <c r="O8" i="27"/>
  <c r="AL7" i="27"/>
  <c r="AC7" i="27"/>
  <c r="AA7" i="27"/>
  <c r="X7" i="27"/>
  <c r="U7" i="27"/>
  <c r="O7" i="27"/>
  <c r="AC5" i="27"/>
  <c r="AA5" i="27"/>
  <c r="X5" i="27"/>
  <c r="U5" i="27"/>
  <c r="AC6" i="27"/>
  <c r="AA6" i="27"/>
  <c r="X6" i="27"/>
  <c r="U6" i="27"/>
  <c r="O6" i="27"/>
  <c r="K6" i="27"/>
  <c r="N30" i="26"/>
  <c r="AL22" i="24"/>
  <c r="AC22" i="24"/>
  <c r="X22" i="24"/>
  <c r="Y22" i="24" s="1"/>
  <c r="O22" i="24"/>
  <c r="P22" i="24" s="1"/>
  <c r="AL50" i="25"/>
  <c r="AC50" i="25"/>
  <c r="X50" i="25"/>
  <c r="Y50" i="25" s="1"/>
  <c r="N50" i="25"/>
  <c r="O50" i="25"/>
  <c r="M69" i="26"/>
  <c r="AI44" i="26"/>
  <c r="AL44" i="26" s="1"/>
  <c r="AI91" i="26"/>
  <c r="AI72" i="26"/>
  <c r="AI101" i="26"/>
  <c r="AI80" i="26"/>
  <c r="AI73" i="26"/>
  <c r="AI90" i="26"/>
  <c r="AI38" i="26"/>
  <c r="AI21" i="26"/>
  <c r="AL95" i="26"/>
  <c r="AL74" i="26"/>
  <c r="AL14" i="26"/>
  <c r="AL54" i="26"/>
  <c r="AL26" i="26"/>
  <c r="AC82" i="26"/>
  <c r="AL82" i="26"/>
  <c r="AC61" i="26"/>
  <c r="AL61" i="26"/>
  <c r="AC111" i="26"/>
  <c r="AC65" i="26"/>
  <c r="AC11" i="26"/>
  <c r="AL11" i="26"/>
  <c r="AC46" i="26"/>
  <c r="AC25" i="26"/>
  <c r="AC112" i="26"/>
  <c r="AC75" i="26"/>
  <c r="AC89" i="26"/>
  <c r="AL89" i="26"/>
  <c r="AC16" i="26"/>
  <c r="AC37" i="26"/>
  <c r="AL37" i="26"/>
  <c r="AC15" i="26"/>
  <c r="AC90" i="26"/>
  <c r="AC51" i="26"/>
  <c r="AC19" i="26"/>
  <c r="AC91" i="26"/>
  <c r="AC17" i="26"/>
  <c r="AC73" i="26"/>
  <c r="AC101" i="26"/>
  <c r="AC76" i="26"/>
  <c r="AC106" i="26"/>
  <c r="AL106" i="26"/>
  <c r="AC48" i="26"/>
  <c r="AC119" i="26"/>
  <c r="AC83" i="26"/>
  <c r="AC80" i="26"/>
  <c r="AC102" i="26"/>
  <c r="AL102" i="26"/>
  <c r="AC71" i="26"/>
  <c r="AL71" i="26"/>
  <c r="AC96" i="26"/>
  <c r="AC68" i="26"/>
  <c r="AC116" i="26"/>
  <c r="AL116" i="26"/>
  <c r="AC105" i="26"/>
  <c r="AC85" i="26"/>
  <c r="AC115" i="26"/>
  <c r="AL115" i="26"/>
  <c r="AC77" i="26"/>
  <c r="AC120" i="26"/>
  <c r="AL120" i="26"/>
  <c r="AC64" i="26"/>
  <c r="AC57" i="26"/>
  <c r="AC110" i="26"/>
  <c r="AC69" i="26"/>
  <c r="AC97" i="26"/>
  <c r="AC60" i="26"/>
  <c r="AC95" i="26"/>
  <c r="AC22" i="26"/>
  <c r="AC18" i="26"/>
  <c r="AC74" i="26"/>
  <c r="AC14" i="26"/>
  <c r="AC12" i="26"/>
  <c r="AC54" i="26"/>
  <c r="AC35" i="26"/>
  <c r="AC26" i="26"/>
  <c r="AC28" i="26"/>
  <c r="AK121" i="26"/>
  <c r="AI121" i="26"/>
  <c r="AG121" i="26"/>
  <c r="AL43" i="26" s="1"/>
  <c r="AE121" i="26"/>
  <c r="AE5" i="26" s="1"/>
  <c r="AL5" i="26" s="1"/>
  <c r="AA121" i="26"/>
  <c r="X121" i="26"/>
  <c r="X74" i="26" s="1"/>
  <c r="W121" i="26"/>
  <c r="V121" i="26"/>
  <c r="V12" i="26" s="1"/>
  <c r="U121" i="26"/>
  <c r="O121" i="26"/>
  <c r="O64" i="26" s="1"/>
  <c r="N121" i="26"/>
  <c r="N77" i="26" s="1"/>
  <c r="M121" i="26"/>
  <c r="M6" i="26" s="1"/>
  <c r="L121" i="26"/>
  <c r="K121" i="26"/>
  <c r="K109" i="26" s="1"/>
  <c r="AC34" i="26"/>
  <c r="AL104" i="26"/>
  <c r="AC104" i="26"/>
  <c r="AL72" i="26"/>
  <c r="AC72" i="26"/>
  <c r="AC21" i="26"/>
  <c r="AL70" i="26"/>
  <c r="AC70" i="26"/>
  <c r="AL67" i="26"/>
  <c r="AC67" i="26"/>
  <c r="AL52" i="26"/>
  <c r="AC52" i="26"/>
  <c r="AA52" i="26"/>
  <c r="AC27" i="26"/>
  <c r="AL24" i="26"/>
  <c r="AC24" i="26"/>
  <c r="AC43" i="26"/>
  <c r="AE93" i="26"/>
  <c r="AL93" i="26" s="1"/>
  <c r="AC93" i="26"/>
  <c r="AC107" i="26"/>
  <c r="AL50" i="26"/>
  <c r="AC50" i="26"/>
  <c r="AC45" i="26"/>
  <c r="AC33" i="26"/>
  <c r="AC63" i="26"/>
  <c r="AC5" i="26"/>
  <c r="X5" i="26"/>
  <c r="AL23" i="26"/>
  <c r="AC23" i="26"/>
  <c r="X23" i="26"/>
  <c r="AL40" i="26"/>
  <c r="AC40" i="26"/>
  <c r="X40" i="26"/>
  <c r="AL88" i="26"/>
  <c r="AC88" i="26"/>
  <c r="X88" i="26"/>
  <c r="AC42" i="26"/>
  <c r="AA42" i="26"/>
  <c r="X42" i="26"/>
  <c r="AL49" i="26"/>
  <c r="AC49" i="26"/>
  <c r="X49" i="26"/>
  <c r="AC9" i="26"/>
  <c r="X9" i="26"/>
  <c r="AC38" i="26"/>
  <c r="AA38" i="26"/>
  <c r="X38" i="26"/>
  <c r="AC7" i="26"/>
  <c r="X7" i="26"/>
  <c r="AL30" i="26"/>
  <c r="AC30" i="26"/>
  <c r="X30" i="26"/>
  <c r="AL58" i="26"/>
  <c r="AC58" i="26"/>
  <c r="X58" i="26"/>
  <c r="AC47" i="26"/>
  <c r="AA47" i="26"/>
  <c r="X47" i="26"/>
  <c r="AL36" i="26"/>
  <c r="AC36" i="26"/>
  <c r="AA36" i="26"/>
  <c r="X36" i="26"/>
  <c r="AC118" i="26"/>
  <c r="X118" i="26"/>
  <c r="AC29" i="26"/>
  <c r="AA29" i="26"/>
  <c r="X29" i="26"/>
  <c r="AC99" i="26"/>
  <c r="X99" i="26"/>
  <c r="AL13" i="26"/>
  <c r="AC13" i="26"/>
  <c r="X13" i="26"/>
  <c r="AL114" i="26"/>
  <c r="AC114" i="26"/>
  <c r="X114" i="26"/>
  <c r="AC103" i="26"/>
  <c r="X103" i="26"/>
  <c r="AL84" i="26"/>
  <c r="AC84" i="26"/>
  <c r="AA84" i="26"/>
  <c r="X84" i="26"/>
  <c r="AL86" i="26"/>
  <c r="AC86" i="26"/>
  <c r="AA86" i="26"/>
  <c r="X86" i="26"/>
  <c r="AL39" i="26"/>
  <c r="AC39" i="26"/>
  <c r="AA39" i="26"/>
  <c r="X39" i="26"/>
  <c r="AL81" i="26"/>
  <c r="AC81" i="26"/>
  <c r="AA81" i="26"/>
  <c r="X81" i="26"/>
  <c r="AC62" i="26"/>
  <c r="X62" i="26"/>
  <c r="AE8" i="26"/>
  <c r="AC8" i="26"/>
  <c r="X8" i="26"/>
  <c r="AC10" i="26"/>
  <c r="AA10" i="26"/>
  <c r="X10" i="26"/>
  <c r="AC41" i="26"/>
  <c r="X41" i="26"/>
  <c r="AC53" i="26"/>
  <c r="AA53" i="26"/>
  <c r="X53" i="26"/>
  <c r="AC92" i="26"/>
  <c r="X92" i="26"/>
  <c r="AE32" i="26"/>
  <c r="AC32" i="26"/>
  <c r="AA32" i="26"/>
  <c r="X32" i="26"/>
  <c r="AC20" i="26"/>
  <c r="AA20" i="26"/>
  <c r="X20" i="26"/>
  <c r="O20" i="26"/>
  <c r="AL87" i="26"/>
  <c r="AC87" i="26"/>
  <c r="X87" i="26"/>
  <c r="O87" i="26"/>
  <c r="AE109" i="26"/>
  <c r="AC109" i="26"/>
  <c r="X109" i="26"/>
  <c r="O109" i="26"/>
  <c r="N109" i="26"/>
  <c r="AC44" i="26"/>
  <c r="AA44" i="26"/>
  <c r="X44" i="26"/>
  <c r="O44" i="26"/>
  <c r="AC66" i="26"/>
  <c r="X66" i="26"/>
  <c r="W66" i="26"/>
  <c r="V66" i="26"/>
  <c r="U66" i="26"/>
  <c r="O66" i="26"/>
  <c r="AC31" i="26"/>
  <c r="X31" i="26"/>
  <c r="W31" i="26"/>
  <c r="V31" i="26"/>
  <c r="U31" i="26"/>
  <c r="O31" i="26"/>
  <c r="N31" i="26"/>
  <c r="AL6" i="26"/>
  <c r="AC6" i="26"/>
  <c r="AA6" i="26"/>
  <c r="X6" i="26"/>
  <c r="W6" i="26"/>
  <c r="V6" i="26"/>
  <c r="U6" i="26"/>
  <c r="O6" i="26"/>
  <c r="AC78" i="26"/>
  <c r="X78" i="26"/>
  <c r="V78" i="26"/>
  <c r="U78" i="26"/>
  <c r="O78" i="26"/>
  <c r="AM81" i="28" l="1"/>
  <c r="AM8" i="28"/>
  <c r="AM80" i="28"/>
  <c r="AM86" i="28"/>
  <c r="AM31" i="28"/>
  <c r="AM63" i="28"/>
  <c r="AM25" i="28"/>
  <c r="AM22" i="28"/>
  <c r="AM84" i="28"/>
  <c r="AM71" i="28"/>
  <c r="AM66" i="28"/>
  <c r="AM46" i="28"/>
  <c r="AM30" i="28"/>
  <c r="AM17" i="28"/>
  <c r="AM6" i="28"/>
  <c r="AM7" i="28"/>
  <c r="AM59" i="28"/>
  <c r="AM15" i="28"/>
  <c r="AM14" i="28"/>
  <c r="AM13" i="28"/>
  <c r="AA41" i="26"/>
  <c r="AA13" i="26"/>
  <c r="AA30" i="26"/>
  <c r="AA7" i="26"/>
  <c r="AA23" i="26"/>
  <c r="AA5" i="26"/>
  <c r="AA33" i="26"/>
  <c r="AA50" i="26"/>
  <c r="AA43" i="26"/>
  <c r="AA21" i="26"/>
  <c r="AA34" i="26"/>
  <c r="AA27" i="26"/>
  <c r="AA70" i="26"/>
  <c r="AA104" i="26"/>
  <c r="AA8" i="26"/>
  <c r="AA62" i="26"/>
  <c r="AA9" i="26"/>
  <c r="AA63" i="26"/>
  <c r="AA45" i="26"/>
  <c r="AA24" i="26"/>
  <c r="AA72" i="26"/>
  <c r="AA13" i="27"/>
  <c r="AA19" i="27"/>
  <c r="AA24" i="27"/>
  <c r="AA27" i="27"/>
  <c r="AA31" i="27"/>
  <c r="AA12" i="27"/>
  <c r="AA18" i="27"/>
  <c r="AA26" i="27"/>
  <c r="AA23" i="27"/>
  <c r="AA33" i="27"/>
  <c r="AA32" i="27"/>
  <c r="AA37" i="27"/>
  <c r="N54" i="27"/>
  <c r="N57" i="27"/>
  <c r="V17" i="27"/>
  <c r="V25" i="27"/>
  <c r="AE30" i="27"/>
  <c r="AL30" i="27" s="1"/>
  <c r="W5" i="27"/>
  <c r="AE5" i="27"/>
  <c r="AL5" i="27" s="1"/>
  <c r="W7" i="27"/>
  <c r="W8" i="27"/>
  <c r="AG8" i="27"/>
  <c r="W17" i="27"/>
  <c r="N14" i="27"/>
  <c r="M16" i="27"/>
  <c r="V16" i="27"/>
  <c r="W15" i="27"/>
  <c r="Y15" i="27" s="1"/>
  <c r="AG15" i="27"/>
  <c r="W21" i="27"/>
  <c r="Y21" i="27" s="1"/>
  <c r="AG21" i="27"/>
  <c r="AL21" i="27" s="1"/>
  <c r="W39" i="27"/>
  <c r="V32" i="27"/>
  <c r="N40" i="27"/>
  <c r="P40" i="27" s="1"/>
  <c r="AM40" i="27" s="1"/>
  <c r="AG44" i="27"/>
  <c r="N56" i="27"/>
  <c r="V7" i="27"/>
  <c r="W6" i="27"/>
  <c r="M5" i="27"/>
  <c r="N8" i="27"/>
  <c r="N16" i="27"/>
  <c r="W16" i="27"/>
  <c r="N15" i="27"/>
  <c r="W13" i="27"/>
  <c r="W20" i="27"/>
  <c r="AE20" i="27"/>
  <c r="AL20" i="27" s="1"/>
  <c r="V18" i="27"/>
  <c r="W19" i="27"/>
  <c r="N38" i="27"/>
  <c r="V29" i="27"/>
  <c r="Y29" i="27" s="1"/>
  <c r="W32" i="27"/>
  <c r="AG53" i="27"/>
  <c r="AL53" i="27" s="1"/>
  <c r="M7" i="27"/>
  <c r="V8" i="27"/>
  <c r="Y8" i="27" s="1"/>
  <c r="AE17" i="27"/>
  <c r="AL17" i="27" s="1"/>
  <c r="V14" i="27"/>
  <c r="Y14" i="27" s="1"/>
  <c r="AE16" i="27"/>
  <c r="AL16" i="27" s="1"/>
  <c r="V15" i="27"/>
  <c r="V19" i="27"/>
  <c r="AE26" i="27"/>
  <c r="AL26" i="27" s="1"/>
  <c r="V24" i="27"/>
  <c r="AE36" i="27"/>
  <c r="AL36" i="27" s="1"/>
  <c r="V39" i="27"/>
  <c r="AE29" i="27"/>
  <c r="AL29" i="27" s="1"/>
  <c r="AE32" i="27"/>
  <c r="AL32" i="27" s="1"/>
  <c r="V37" i="27"/>
  <c r="Y37" i="27" s="1"/>
  <c r="AE37" i="27"/>
  <c r="AL37" i="27" s="1"/>
  <c r="M43" i="27"/>
  <c r="AE34" i="27"/>
  <c r="AL34" i="27" s="1"/>
  <c r="M44" i="27"/>
  <c r="AE27" i="27"/>
  <c r="AL27" i="27" s="1"/>
  <c r="M48" i="27"/>
  <c r="M51" i="27"/>
  <c r="AE52" i="27"/>
  <c r="AL52" i="27" s="1"/>
  <c r="V6" i="27"/>
  <c r="AE8" i="27"/>
  <c r="AL8" i="27" s="1"/>
  <c r="V9" i="27"/>
  <c r="Y9" i="27" s="1"/>
  <c r="AM9" i="27" s="1"/>
  <c r="V10" i="27"/>
  <c r="AE14" i="27"/>
  <c r="AL14" i="27" s="1"/>
  <c r="AE15" i="27"/>
  <c r="V11" i="27"/>
  <c r="Y11" i="27" s="1"/>
  <c r="AM11" i="27" s="1"/>
  <c r="V12" i="27"/>
  <c r="Y12" i="27" s="1"/>
  <c r="AM12" i="27" s="1"/>
  <c r="V13" i="27"/>
  <c r="M19" i="27"/>
  <c r="P19" i="27" s="1"/>
  <c r="AE19" i="27"/>
  <c r="AL19" i="27" s="1"/>
  <c r="AE24" i="27"/>
  <c r="AL24" i="27" s="1"/>
  <c r="AE33" i="27"/>
  <c r="AL33" i="27" s="1"/>
  <c r="AE39" i="27"/>
  <c r="AL39" i="27" s="1"/>
  <c r="M42" i="27"/>
  <c r="P42" i="27" s="1"/>
  <c r="AE44" i="27"/>
  <c r="AL44" i="27" s="1"/>
  <c r="AE48" i="27"/>
  <c r="V49" i="27"/>
  <c r="Y49" i="27" s="1"/>
  <c r="AM49" i="27" s="1"/>
  <c r="AE51" i="27"/>
  <c r="V31" i="27"/>
  <c r="Y31" i="27" s="1"/>
  <c r="AM31" i="27" s="1"/>
  <c r="AE31" i="27"/>
  <c r="AL31" i="27" s="1"/>
  <c r="AE6" i="27"/>
  <c r="AL6" i="27" s="1"/>
  <c r="V5" i="27"/>
  <c r="V20" i="27"/>
  <c r="M39" i="27"/>
  <c r="AE42" i="27"/>
  <c r="AL42" i="27" s="1"/>
  <c r="O35" i="27"/>
  <c r="P35" i="27" s="1"/>
  <c r="P61" i="27"/>
  <c r="X35" i="27"/>
  <c r="Y35" i="27" s="1"/>
  <c r="P58" i="27"/>
  <c r="X59" i="27"/>
  <c r="Y59" i="27" s="1"/>
  <c r="P60" i="27"/>
  <c r="Y47" i="27"/>
  <c r="Y28" i="27"/>
  <c r="AM28" i="27" s="1"/>
  <c r="P22" i="27"/>
  <c r="Y30" i="27"/>
  <c r="P27" i="27"/>
  <c r="AM27" i="27" s="1"/>
  <c r="P24" i="27"/>
  <c r="P44" i="27"/>
  <c r="Y33" i="27"/>
  <c r="P38" i="27"/>
  <c r="AM38" i="27" s="1"/>
  <c r="AM55" i="27"/>
  <c r="P45" i="27"/>
  <c r="AM45" i="27" s="1"/>
  <c r="P20" i="27"/>
  <c r="Y50" i="27"/>
  <c r="AM50" i="27" s="1"/>
  <c r="P6" i="27"/>
  <c r="Y6" i="27"/>
  <c r="P14" i="27"/>
  <c r="P33" i="27"/>
  <c r="P39" i="27"/>
  <c r="P34" i="27"/>
  <c r="AL48" i="27"/>
  <c r="P51" i="27"/>
  <c r="P54" i="27"/>
  <c r="AM54" i="27" s="1"/>
  <c r="P57" i="27"/>
  <c r="P21" i="27"/>
  <c r="Y25" i="27"/>
  <c r="AM25" i="27" s="1"/>
  <c r="P41" i="27"/>
  <c r="AM46" i="27"/>
  <c r="P8" i="27"/>
  <c r="Y18" i="27"/>
  <c r="AM18" i="27" s="1"/>
  <c r="Y56" i="27"/>
  <c r="Y39" i="27"/>
  <c r="Y5" i="27"/>
  <c r="P7" i="27"/>
  <c r="P15" i="27"/>
  <c r="Y13" i="27"/>
  <c r="Y19" i="27"/>
  <c r="P26" i="27"/>
  <c r="P43" i="27"/>
  <c r="AM43" i="27" s="1"/>
  <c r="Y34" i="27"/>
  <c r="P48" i="27"/>
  <c r="Y52" i="27"/>
  <c r="AM53" i="27"/>
  <c r="P56" i="27"/>
  <c r="Y17" i="27"/>
  <c r="Y22" i="27"/>
  <c r="Y24" i="27"/>
  <c r="P52" i="27"/>
  <c r="P5" i="27"/>
  <c r="Y7" i="27"/>
  <c r="Y10" i="27"/>
  <c r="AM10" i="27" s="1"/>
  <c r="P17" i="27"/>
  <c r="Y26" i="27"/>
  <c r="Y23" i="27"/>
  <c r="AM23" i="27" s="1"/>
  <c r="Y36" i="27"/>
  <c r="Y32" i="27"/>
  <c r="AL51" i="27"/>
  <c r="AL15" i="27"/>
  <c r="AM47" i="27"/>
  <c r="AM62" i="27"/>
  <c r="AM13" i="27"/>
  <c r="Y20" i="27"/>
  <c r="AA35" i="27"/>
  <c r="AM61" i="27"/>
  <c r="AM22" i="24"/>
  <c r="P50" i="25"/>
  <c r="AM50" i="25" s="1"/>
  <c r="V22" i="26"/>
  <c r="AA14" i="26"/>
  <c r="AE15" i="26"/>
  <c r="AL15" i="26" s="1"/>
  <c r="AE10" i="26"/>
  <c r="AL10" i="26" s="1"/>
  <c r="AE19" i="26"/>
  <c r="AE28" i="26"/>
  <c r="AL28" i="26" s="1"/>
  <c r="AE46" i="26"/>
  <c r="AL46" i="26" s="1"/>
  <c r="AE73" i="26"/>
  <c r="AL73" i="26" s="1"/>
  <c r="AE99" i="26"/>
  <c r="AL99" i="26" s="1"/>
  <c r="AE77" i="26"/>
  <c r="AL77" i="26" s="1"/>
  <c r="AE111" i="26"/>
  <c r="AL111" i="26" s="1"/>
  <c r="AE69" i="26"/>
  <c r="AG8" i="26"/>
  <c r="AL8" i="26" s="1"/>
  <c r="AG19" i="26"/>
  <c r="AG76" i="26"/>
  <c r="AL76" i="26" s="1"/>
  <c r="V27" i="26"/>
  <c r="AA74" i="26"/>
  <c r="AE31" i="26"/>
  <c r="AL31" i="26" s="1"/>
  <c r="AE18" i="26"/>
  <c r="AL18" i="26" s="1"/>
  <c r="AE22" i="26"/>
  <c r="AL22" i="26" s="1"/>
  <c r="AE34" i="26"/>
  <c r="AL34" i="26" s="1"/>
  <c r="AE63" i="26"/>
  <c r="AL63" i="26" s="1"/>
  <c r="AE83" i="26"/>
  <c r="AL83" i="26" s="1"/>
  <c r="AE80" i="26"/>
  <c r="AL80" i="26" s="1"/>
  <c r="AE68" i="26"/>
  <c r="AL68" i="26" s="1"/>
  <c r="AE112" i="26"/>
  <c r="AL112" i="26" s="1"/>
  <c r="AE60" i="26"/>
  <c r="AL60" i="26" s="1"/>
  <c r="AG25" i="26"/>
  <c r="AL25" i="26" s="1"/>
  <c r="AG32" i="26"/>
  <c r="AL32" i="26" s="1"/>
  <c r="AG64" i="26"/>
  <c r="AL64" i="26" s="1"/>
  <c r="V28" i="26"/>
  <c r="AA26" i="26"/>
  <c r="AE35" i="26"/>
  <c r="AL35" i="26" s="1"/>
  <c r="AE17" i="26"/>
  <c r="AE66" i="26"/>
  <c r="AL66" i="26" s="1"/>
  <c r="AE51" i="26"/>
  <c r="AL51" i="26" s="1"/>
  <c r="AE85" i="26"/>
  <c r="AL85" i="26" s="1"/>
  <c r="AE90" i="26"/>
  <c r="AL90" i="26" s="1"/>
  <c r="AE105" i="26"/>
  <c r="AL105" i="26" s="1"/>
  <c r="AE91" i="26"/>
  <c r="AL91" i="26" s="1"/>
  <c r="AE75" i="26"/>
  <c r="AL75" i="26" s="1"/>
  <c r="AG12" i="26"/>
  <c r="AL12" i="26" s="1"/>
  <c r="AG17" i="26"/>
  <c r="AG48" i="26"/>
  <c r="AL48" i="26" s="1"/>
  <c r="AG57" i="26"/>
  <c r="AL57" i="26" s="1"/>
  <c r="AE7" i="26"/>
  <c r="AL7" i="26" s="1"/>
  <c r="AE21" i="26"/>
  <c r="AL21" i="26" s="1"/>
  <c r="AE16" i="26"/>
  <c r="AE33" i="26"/>
  <c r="AL33" i="26" s="1"/>
  <c r="AE65" i="26"/>
  <c r="AL65" i="26" s="1"/>
  <c r="AE96" i="26"/>
  <c r="AL96" i="26" s="1"/>
  <c r="AE97" i="26"/>
  <c r="AL97" i="26" s="1"/>
  <c r="AE101" i="26"/>
  <c r="AL101" i="26" s="1"/>
  <c r="AE53" i="26"/>
  <c r="AL53" i="26" s="1"/>
  <c r="AE119" i="26"/>
  <c r="AL119" i="26" s="1"/>
  <c r="AG9" i="26"/>
  <c r="AL9" i="26" s="1"/>
  <c r="AG16" i="26"/>
  <c r="AG110" i="26"/>
  <c r="AL110" i="26" s="1"/>
  <c r="AG69" i="26"/>
  <c r="AL62" i="26"/>
  <c r="AL103" i="26"/>
  <c r="AL45" i="26"/>
  <c r="AL41" i="26"/>
  <c r="AE107" i="26"/>
  <c r="AL107" i="26" s="1"/>
  <c r="AL47" i="26"/>
  <c r="AL38" i="26"/>
  <c r="AL78" i="26"/>
  <c r="AL109" i="26"/>
  <c r="AL27" i="26"/>
  <c r="AL92" i="26"/>
  <c r="X63" i="26"/>
  <c r="X33" i="26"/>
  <c r="X45" i="26"/>
  <c r="X50" i="26"/>
  <c r="X107" i="26"/>
  <c r="Y107" i="26" s="1"/>
  <c r="X93" i="26"/>
  <c r="X43" i="26"/>
  <c r="X24" i="26"/>
  <c r="X27" i="26"/>
  <c r="X52" i="26"/>
  <c r="X67" i="26"/>
  <c r="X70" i="26"/>
  <c r="Y70" i="26" s="1"/>
  <c r="X21" i="26"/>
  <c r="X72" i="26"/>
  <c r="X104" i="26"/>
  <c r="X34" i="26"/>
  <c r="L36" i="26"/>
  <c r="L47" i="26"/>
  <c r="L81" i="26"/>
  <c r="L89" i="26"/>
  <c r="L95" i="26"/>
  <c r="L15" i="26"/>
  <c r="L85" i="26"/>
  <c r="L115" i="26"/>
  <c r="X12" i="26"/>
  <c r="W14" i="26"/>
  <c r="W5" i="26"/>
  <c r="W7" i="26"/>
  <c r="W36" i="26"/>
  <c r="Y36" i="26" s="1"/>
  <c r="W13" i="26"/>
  <c r="W10" i="26"/>
  <c r="N110" i="26"/>
  <c r="O120" i="26"/>
  <c r="P120" i="26" s="1"/>
  <c r="P6" i="26"/>
  <c r="M99" i="26"/>
  <c r="M10" i="26"/>
  <c r="M74" i="26"/>
  <c r="M5" i="26"/>
  <c r="M22" i="26"/>
  <c r="M26" i="26"/>
  <c r="M70" i="26"/>
  <c r="M21" i="26"/>
  <c r="M91" i="26"/>
  <c r="M101" i="26"/>
  <c r="M116" i="26"/>
  <c r="M73" i="26"/>
  <c r="M31" i="26"/>
  <c r="P31" i="26" s="1"/>
  <c r="M80" i="26"/>
  <c r="V82" i="26"/>
  <c r="V13" i="26"/>
  <c r="V29" i="26"/>
  <c r="V36" i="26"/>
  <c r="V58" i="26"/>
  <c r="V7" i="26"/>
  <c r="V9" i="26"/>
  <c r="V40" i="26"/>
  <c r="V5" i="26"/>
  <c r="V33" i="26"/>
  <c r="V93" i="26"/>
  <c r="V24" i="26"/>
  <c r="V18" i="26"/>
  <c r="V14" i="26"/>
  <c r="V26" i="26"/>
  <c r="V72" i="26"/>
  <c r="V34" i="26"/>
  <c r="X28" i="26"/>
  <c r="X14" i="26"/>
  <c r="V21" i="26"/>
  <c r="V35" i="26"/>
  <c r="V67" i="26"/>
  <c r="V43" i="26"/>
  <c r="V23" i="26"/>
  <c r="Y23" i="26" s="1"/>
  <c r="O60" i="26"/>
  <c r="P60" i="26" s="1"/>
  <c r="N103" i="26"/>
  <c r="N118" i="26"/>
  <c r="N92" i="26"/>
  <c r="N84" i="26"/>
  <c r="N49" i="26"/>
  <c r="N8" i="26"/>
  <c r="N86" i="26"/>
  <c r="N99" i="26"/>
  <c r="N58" i="26"/>
  <c r="N114" i="26"/>
  <c r="N26" i="26"/>
  <c r="N16" i="26"/>
  <c r="P16" i="26" s="1"/>
  <c r="N17" i="26"/>
  <c r="N65" i="26"/>
  <c r="N18" i="26"/>
  <c r="N34" i="26"/>
  <c r="N51" i="26"/>
  <c r="N48" i="26"/>
  <c r="W25" i="26"/>
  <c r="W16" i="26"/>
  <c r="W51" i="26"/>
  <c r="W17" i="26"/>
  <c r="W48" i="26"/>
  <c r="W85" i="26"/>
  <c r="W77" i="26"/>
  <c r="W65" i="26"/>
  <c r="W37" i="26"/>
  <c r="W90" i="26"/>
  <c r="W19" i="26"/>
  <c r="W73" i="26"/>
  <c r="W110" i="26"/>
  <c r="W11" i="26"/>
  <c r="W15" i="26"/>
  <c r="W46" i="26"/>
  <c r="W83" i="26"/>
  <c r="W97" i="26"/>
  <c r="W8" i="26"/>
  <c r="W39" i="26"/>
  <c r="W38" i="26"/>
  <c r="W43" i="26"/>
  <c r="W22" i="26"/>
  <c r="W12" i="26"/>
  <c r="W21" i="26"/>
  <c r="X26" i="26"/>
  <c r="W34" i="26"/>
  <c r="W93" i="26"/>
  <c r="W33" i="26"/>
  <c r="W40" i="26"/>
  <c r="W9" i="26"/>
  <c r="W29" i="26"/>
  <c r="W32" i="26"/>
  <c r="K32" i="26"/>
  <c r="K13" i="26"/>
  <c r="K47" i="26"/>
  <c r="K39" i="26"/>
  <c r="K7" i="26"/>
  <c r="K18" i="26"/>
  <c r="K35" i="26"/>
  <c r="K106" i="26"/>
  <c r="K15" i="26"/>
  <c r="K115" i="26"/>
  <c r="K37" i="26"/>
  <c r="K102" i="26"/>
  <c r="K87" i="26"/>
  <c r="K74" i="26"/>
  <c r="K78" i="26"/>
  <c r="P78" i="26" s="1"/>
  <c r="O41" i="26"/>
  <c r="O10" i="26"/>
  <c r="O39" i="26"/>
  <c r="O114" i="26"/>
  <c r="O36" i="26"/>
  <c r="O47" i="26"/>
  <c r="O53" i="26"/>
  <c r="O81" i="26"/>
  <c r="P81" i="26" s="1"/>
  <c r="O103" i="26"/>
  <c r="O118" i="26"/>
  <c r="O7" i="26"/>
  <c r="O42" i="26"/>
  <c r="O63" i="26"/>
  <c r="O107" i="26"/>
  <c r="O27" i="26"/>
  <c r="O18" i="26"/>
  <c r="O74" i="26"/>
  <c r="O92" i="26"/>
  <c r="O62" i="26"/>
  <c r="O84" i="26"/>
  <c r="O29" i="26"/>
  <c r="O30" i="26"/>
  <c r="O32" i="26"/>
  <c r="O8" i="26"/>
  <c r="O86" i="26"/>
  <c r="O13" i="26"/>
  <c r="O99" i="26"/>
  <c r="O58" i="26"/>
  <c r="O9" i="26"/>
  <c r="O40" i="26"/>
  <c r="O45" i="26"/>
  <c r="O43" i="26"/>
  <c r="O67" i="26"/>
  <c r="O12" i="26"/>
  <c r="O28" i="26"/>
  <c r="O88" i="26"/>
  <c r="O33" i="26"/>
  <c r="O52" i="26"/>
  <c r="O34" i="26"/>
  <c r="O82" i="26"/>
  <c r="P82" i="26" s="1"/>
  <c r="O11" i="26"/>
  <c r="O25" i="26"/>
  <c r="O75" i="26"/>
  <c r="O37" i="26"/>
  <c r="O15" i="26"/>
  <c r="O51" i="26"/>
  <c r="O73" i="26"/>
  <c r="O48" i="26"/>
  <c r="O102" i="26"/>
  <c r="O71" i="26"/>
  <c r="O68" i="26"/>
  <c r="O85" i="26"/>
  <c r="O115" i="26"/>
  <c r="O49" i="26"/>
  <c r="O5" i="26"/>
  <c r="O24" i="26"/>
  <c r="O22" i="26"/>
  <c r="O54" i="26"/>
  <c r="O26" i="26"/>
  <c r="O104" i="26"/>
  <c r="O16" i="26"/>
  <c r="O17" i="26"/>
  <c r="P17" i="26" s="1"/>
  <c r="O76" i="26"/>
  <c r="P76" i="26" s="1"/>
  <c r="O80" i="26"/>
  <c r="P80" i="26" s="1"/>
  <c r="O105" i="26"/>
  <c r="P105" i="26" s="1"/>
  <c r="O38" i="26"/>
  <c r="O93" i="26"/>
  <c r="O14" i="26"/>
  <c r="O72" i="26"/>
  <c r="O61" i="26"/>
  <c r="O111" i="26"/>
  <c r="O65" i="26"/>
  <c r="P65" i="26" s="1"/>
  <c r="O46" i="26"/>
  <c r="P46" i="26" s="1"/>
  <c r="O112" i="26"/>
  <c r="P112" i="26" s="1"/>
  <c r="O90" i="26"/>
  <c r="O19" i="26"/>
  <c r="P19" i="26" s="1"/>
  <c r="O106" i="26"/>
  <c r="P106" i="26" s="1"/>
  <c r="O119" i="26"/>
  <c r="P119" i="26" s="1"/>
  <c r="O83" i="26"/>
  <c r="O96" i="26"/>
  <c r="O77" i="26"/>
  <c r="P77" i="26" s="1"/>
  <c r="O110" i="26"/>
  <c r="O97" i="26"/>
  <c r="O23" i="26"/>
  <c r="O50" i="26"/>
  <c r="O95" i="26"/>
  <c r="O35" i="26"/>
  <c r="O70" i="26"/>
  <c r="O21" i="26"/>
  <c r="O89" i="26"/>
  <c r="O91" i="26"/>
  <c r="O101" i="26"/>
  <c r="P101" i="26" s="1"/>
  <c r="O116" i="26"/>
  <c r="O57" i="26"/>
  <c r="P57" i="26" s="1"/>
  <c r="X111" i="26"/>
  <c r="X46" i="26"/>
  <c r="X89" i="26"/>
  <c r="Y89" i="26" s="1"/>
  <c r="X91" i="26"/>
  <c r="X76" i="26"/>
  <c r="X83" i="26"/>
  <c r="X71" i="26"/>
  <c r="X105" i="26"/>
  <c r="X64" i="26"/>
  <c r="X97" i="26"/>
  <c r="X82" i="26"/>
  <c r="X25" i="26"/>
  <c r="X16" i="26"/>
  <c r="X51" i="26"/>
  <c r="X17" i="26"/>
  <c r="X48" i="26"/>
  <c r="X80" i="26"/>
  <c r="X96" i="26"/>
  <c r="X85" i="26"/>
  <c r="X77" i="26"/>
  <c r="Y77" i="26" s="1"/>
  <c r="X57" i="26"/>
  <c r="X60" i="26"/>
  <c r="Y60" i="26" s="1"/>
  <c r="X61" i="26"/>
  <c r="X65" i="26"/>
  <c r="X112" i="26"/>
  <c r="X37" i="26"/>
  <c r="X90" i="26"/>
  <c r="X19" i="26"/>
  <c r="X73" i="26"/>
  <c r="X106" i="26"/>
  <c r="Y106" i="26" s="1"/>
  <c r="X119" i="26"/>
  <c r="X102" i="26"/>
  <c r="Y102" i="26" s="1"/>
  <c r="X68" i="26"/>
  <c r="X115" i="26"/>
  <c r="X120" i="26"/>
  <c r="X110" i="26"/>
  <c r="X11" i="26"/>
  <c r="X75" i="26"/>
  <c r="Y75" i="26" s="1"/>
  <c r="X15" i="26"/>
  <c r="X101" i="26"/>
  <c r="X116" i="26"/>
  <c r="X69" i="26"/>
  <c r="Y69" i="26" s="1"/>
  <c r="X22" i="26"/>
  <c r="X18" i="26"/>
  <c r="X54" i="26"/>
  <c r="X35" i="26"/>
  <c r="X95" i="26"/>
  <c r="Y95" i="26" s="1"/>
  <c r="V38" i="26"/>
  <c r="V8" i="26"/>
  <c r="K66" i="26"/>
  <c r="P66" i="26" s="1"/>
  <c r="O69" i="26"/>
  <c r="P69" i="26" s="1"/>
  <c r="P64" i="26"/>
  <c r="AA11" i="26"/>
  <c r="AA75" i="26"/>
  <c r="AA15" i="26"/>
  <c r="AA101" i="26"/>
  <c r="AA69" i="26"/>
  <c r="AA46" i="26"/>
  <c r="AA91" i="26"/>
  <c r="AA76" i="26"/>
  <c r="AA83" i="26"/>
  <c r="AA64" i="26"/>
  <c r="AA82" i="26"/>
  <c r="AA25" i="26"/>
  <c r="AA16" i="26"/>
  <c r="AA51" i="26"/>
  <c r="AA17" i="26"/>
  <c r="AA48" i="26"/>
  <c r="AA80" i="26"/>
  <c r="AA85" i="26"/>
  <c r="AA77" i="26"/>
  <c r="AA57" i="26"/>
  <c r="AA60" i="26"/>
  <c r="AA61" i="26"/>
  <c r="AA37" i="26"/>
  <c r="AA19" i="26"/>
  <c r="AA73" i="26"/>
  <c r="AA68" i="26"/>
  <c r="AA110" i="26"/>
  <c r="AA54" i="26"/>
  <c r="AA18" i="26"/>
  <c r="AA28" i="26"/>
  <c r="AA12" i="26"/>
  <c r="AA22" i="26"/>
  <c r="V39" i="26"/>
  <c r="V62" i="26"/>
  <c r="Y53" i="26"/>
  <c r="V32" i="26"/>
  <c r="Y64" i="26"/>
  <c r="V105" i="26"/>
  <c r="V83" i="26"/>
  <c r="Y76" i="26"/>
  <c r="V73" i="26"/>
  <c r="Y73" i="26" s="1"/>
  <c r="V19" i="26"/>
  <c r="V90" i="26"/>
  <c r="V37" i="26"/>
  <c r="V46" i="26"/>
  <c r="V61" i="26"/>
  <c r="V41" i="26"/>
  <c r="Y41" i="26" s="1"/>
  <c r="V20" i="26"/>
  <c r="Y20" i="26" s="1"/>
  <c r="V96" i="26"/>
  <c r="V17" i="26"/>
  <c r="V51" i="26"/>
  <c r="V15" i="26"/>
  <c r="V16" i="26"/>
  <c r="V25" i="26"/>
  <c r="V11" i="26"/>
  <c r="Y11" i="26" s="1"/>
  <c r="U12" i="26"/>
  <c r="U22" i="26"/>
  <c r="U27" i="26"/>
  <c r="U63" i="26"/>
  <c r="Y63" i="26" s="1"/>
  <c r="U88" i="26"/>
  <c r="Y88" i="26" s="1"/>
  <c r="U38" i="26"/>
  <c r="U62" i="26"/>
  <c r="Y62" i="26" s="1"/>
  <c r="U97" i="26"/>
  <c r="U68" i="26"/>
  <c r="U96" i="26"/>
  <c r="U83" i="26"/>
  <c r="U37" i="26"/>
  <c r="U16" i="26"/>
  <c r="Y42" i="26"/>
  <c r="Y26" i="26"/>
  <c r="U14" i="26"/>
  <c r="Y14" i="26" s="1"/>
  <c r="Y50" i="26"/>
  <c r="U5" i="26"/>
  <c r="Y5" i="26" s="1"/>
  <c r="U7" i="26"/>
  <c r="U13" i="26"/>
  <c r="Y13" i="26" s="1"/>
  <c r="U8" i="26"/>
  <c r="Y8" i="26" s="1"/>
  <c r="Y80" i="26"/>
  <c r="U17" i="26"/>
  <c r="U15" i="26"/>
  <c r="Y112" i="26"/>
  <c r="U25" i="26"/>
  <c r="Y111" i="26"/>
  <c r="Y84" i="26"/>
  <c r="U21" i="26"/>
  <c r="U35" i="26"/>
  <c r="U67" i="26"/>
  <c r="Y67" i="26" s="1"/>
  <c r="Y43" i="26"/>
  <c r="Y45" i="26"/>
  <c r="U49" i="26"/>
  <c r="Y49" i="26" s="1"/>
  <c r="U39" i="26"/>
  <c r="Y39" i="26" s="1"/>
  <c r="Y10" i="26"/>
  <c r="U32" i="26"/>
  <c r="Y57" i="26"/>
  <c r="Y115" i="26"/>
  <c r="U105" i="26"/>
  <c r="Y119" i="26"/>
  <c r="U19" i="26"/>
  <c r="U51" i="26"/>
  <c r="U65" i="26"/>
  <c r="Y86" i="26"/>
  <c r="Y24" i="26"/>
  <c r="U109" i="26"/>
  <c r="U34" i="26"/>
  <c r="Y54" i="26"/>
  <c r="U18" i="26"/>
  <c r="Y52" i="26"/>
  <c r="U93" i="26"/>
  <c r="Y93" i="26" s="1"/>
  <c r="U33" i="26"/>
  <c r="Y33" i="26" s="1"/>
  <c r="U40" i="26"/>
  <c r="U9" i="26"/>
  <c r="Y9" i="26" s="1"/>
  <c r="U58" i="26"/>
  <c r="U29" i="26"/>
  <c r="Y29" i="26" s="1"/>
  <c r="Y81" i="26"/>
  <c r="U120" i="26"/>
  <c r="U85" i="26"/>
  <c r="Y116" i="26"/>
  <c r="U71" i="26"/>
  <c r="Y101" i="26"/>
  <c r="Y91" i="26"/>
  <c r="P36" i="26"/>
  <c r="P97" i="26"/>
  <c r="P75" i="26"/>
  <c r="P68" i="26"/>
  <c r="P73" i="26"/>
  <c r="P90" i="26"/>
  <c r="P61" i="26"/>
  <c r="P96" i="26"/>
  <c r="P51" i="26"/>
  <c r="P25" i="26"/>
  <c r="P71" i="26"/>
  <c r="P83" i="26"/>
  <c r="P111" i="26"/>
  <c r="AL118" i="26"/>
  <c r="P20" i="26"/>
  <c r="Y104" i="26"/>
  <c r="Y22" i="26"/>
  <c r="Y74" i="26"/>
  <c r="Y114" i="26"/>
  <c r="Y30" i="26"/>
  <c r="Y6" i="26"/>
  <c r="AM6" i="26" s="1"/>
  <c r="AL29" i="26"/>
  <c r="Y118" i="26"/>
  <c r="Y47" i="26"/>
  <c r="AL42" i="26"/>
  <c r="Y66" i="26"/>
  <c r="P44" i="26"/>
  <c r="Y87" i="26"/>
  <c r="Y103" i="26"/>
  <c r="Y31" i="26"/>
  <c r="Y44" i="26"/>
  <c r="P109" i="26"/>
  <c r="Y92" i="26"/>
  <c r="Y78" i="26"/>
  <c r="Y109" i="26"/>
  <c r="P87" i="26"/>
  <c r="AL20" i="26"/>
  <c r="Y99" i="26"/>
  <c r="P102" i="26" l="1"/>
  <c r="Y72" i="26"/>
  <c r="Y82" i="26"/>
  <c r="P116" i="26"/>
  <c r="Y12" i="26"/>
  <c r="AM19" i="27"/>
  <c r="AM29" i="27"/>
  <c r="AM32" i="27"/>
  <c r="AM37" i="27"/>
  <c r="AM41" i="27"/>
  <c r="AM35" i="27"/>
  <c r="AM6" i="27"/>
  <c r="AM60" i="27"/>
  <c r="AM58" i="27"/>
  <c r="AM24" i="27"/>
  <c r="Y16" i="27"/>
  <c r="P16" i="27"/>
  <c r="AM36" i="27"/>
  <c r="AM59" i="27"/>
  <c r="AM22" i="27"/>
  <c r="AM30" i="27"/>
  <c r="AM5" i="27"/>
  <c r="AM33" i="27"/>
  <c r="AM52" i="27"/>
  <c r="AM8" i="27"/>
  <c r="AM44" i="27"/>
  <c r="AM57" i="27"/>
  <c r="AM51" i="27"/>
  <c r="AM15" i="27"/>
  <c r="AM39" i="27"/>
  <c r="AM20" i="27"/>
  <c r="AM42" i="27"/>
  <c r="AM48" i="27"/>
  <c r="AM7" i="27"/>
  <c r="AM34" i="27"/>
  <c r="AM26" i="27"/>
  <c r="AM14" i="27"/>
  <c r="AM17" i="27"/>
  <c r="AM21" i="27"/>
  <c r="AM56" i="27"/>
  <c r="Y85" i="26"/>
  <c r="Y58" i="26"/>
  <c r="Y27" i="26"/>
  <c r="Y90" i="26"/>
  <c r="AM90" i="26" s="1"/>
  <c r="Y120" i="26"/>
  <c r="AM120" i="26" s="1"/>
  <c r="Y61" i="26"/>
  <c r="P95" i="26"/>
  <c r="AM95" i="26" s="1"/>
  <c r="AL17" i="26"/>
  <c r="Y15" i="26"/>
  <c r="P48" i="26"/>
  <c r="AL69" i="26"/>
  <c r="Y28" i="26"/>
  <c r="Y32" i="26"/>
  <c r="Y110" i="26"/>
  <c r="P115" i="26"/>
  <c r="Y35" i="26"/>
  <c r="P37" i="26"/>
  <c r="P26" i="26"/>
  <c r="AM26" i="26" s="1"/>
  <c r="P89" i="26"/>
  <c r="Y34" i="26"/>
  <c r="AL16" i="26"/>
  <c r="Y7" i="26"/>
  <c r="Y48" i="26"/>
  <c r="Y40" i="26"/>
  <c r="Y21" i="26"/>
  <c r="Y25" i="26"/>
  <c r="AL19" i="26"/>
  <c r="AM80" i="26"/>
  <c r="P15" i="26"/>
  <c r="P85" i="26"/>
  <c r="AM85" i="26" s="1"/>
  <c r="P11" i="26"/>
  <c r="AM11" i="26" s="1"/>
  <c r="P91" i="26"/>
  <c r="AM91" i="26" s="1"/>
  <c r="Y83" i="26"/>
  <c r="Y18" i="26"/>
  <c r="Y68" i="26"/>
  <c r="Y65" i="26"/>
  <c r="Y97" i="26"/>
  <c r="Y46" i="26"/>
  <c r="P18" i="26"/>
  <c r="P47" i="26"/>
  <c r="AM47" i="26" s="1"/>
  <c r="AM78" i="26"/>
  <c r="Y71" i="26"/>
  <c r="Y38" i="26"/>
  <c r="AM101" i="26"/>
  <c r="P35" i="26"/>
  <c r="P12" i="26"/>
  <c r="AM12" i="26" s="1"/>
  <c r="P28" i="26"/>
  <c r="AM28" i="26" s="1"/>
  <c r="P42" i="26"/>
  <c r="AM42" i="26" s="1"/>
  <c r="P45" i="26"/>
  <c r="AM45" i="26" s="1"/>
  <c r="P107" i="26"/>
  <c r="AM107" i="26" s="1"/>
  <c r="P93" i="26"/>
  <c r="AM93" i="26" s="1"/>
  <c r="P54" i="26"/>
  <c r="AM54" i="26" s="1"/>
  <c r="P50" i="26"/>
  <c r="AM50" i="26" s="1"/>
  <c r="P30" i="26"/>
  <c r="AM30" i="26" s="1"/>
  <c r="P92" i="26"/>
  <c r="AM92" i="26" s="1"/>
  <c r="P10" i="26"/>
  <c r="AM10" i="26" s="1"/>
  <c r="P110" i="26"/>
  <c r="AM110" i="26" s="1"/>
  <c r="AM31" i="26"/>
  <c r="P74" i="26"/>
  <c r="AM74" i="26" s="1"/>
  <c r="P40" i="26"/>
  <c r="P33" i="26"/>
  <c r="AM33" i="26" s="1"/>
  <c r="P41" i="26"/>
  <c r="P86" i="26"/>
  <c r="AM86" i="26" s="1"/>
  <c r="P29" i="26"/>
  <c r="P53" i="26"/>
  <c r="AM53" i="26" s="1"/>
  <c r="P22" i="26"/>
  <c r="AM22" i="26" s="1"/>
  <c r="P99" i="26"/>
  <c r="AM99" i="26" s="1"/>
  <c r="AM60" i="26"/>
  <c r="Y37" i="26"/>
  <c r="AM37" i="26" s="1"/>
  <c r="P7" i="26"/>
  <c r="AM7" i="26" s="1"/>
  <c r="P13" i="26"/>
  <c r="AM13" i="26" s="1"/>
  <c r="P43" i="26"/>
  <c r="AM43" i="26" s="1"/>
  <c r="P27" i="26"/>
  <c r="AM27" i="26" s="1"/>
  <c r="P72" i="26"/>
  <c r="AM72" i="26" s="1"/>
  <c r="P104" i="26"/>
  <c r="AM104" i="26" s="1"/>
  <c r="P14" i="26"/>
  <c r="AM14" i="26" s="1"/>
  <c r="P88" i="26"/>
  <c r="AM88" i="26" s="1"/>
  <c r="P114" i="26"/>
  <c r="AM114" i="26" s="1"/>
  <c r="P58" i="26"/>
  <c r="AM58" i="26" s="1"/>
  <c r="P8" i="26"/>
  <c r="AM8" i="26" s="1"/>
  <c r="P23" i="26"/>
  <c r="AM23" i="26" s="1"/>
  <c r="P84" i="26"/>
  <c r="AM84" i="26" s="1"/>
  <c r="P118" i="26"/>
  <c r="AM118" i="26" s="1"/>
  <c r="P21" i="26"/>
  <c r="AM21" i="26" s="1"/>
  <c r="P5" i="26"/>
  <c r="AM5" i="26" s="1"/>
  <c r="P39" i="26"/>
  <c r="AM39" i="26" s="1"/>
  <c r="P32" i="26"/>
  <c r="AM32" i="26" s="1"/>
  <c r="P34" i="26"/>
  <c r="P9" i="26"/>
  <c r="AM9" i="26" s="1"/>
  <c r="P63" i="26"/>
  <c r="AM63" i="26" s="1"/>
  <c r="P67" i="26"/>
  <c r="AM67" i="26" s="1"/>
  <c r="P52" i="26"/>
  <c r="AM52" i="26" s="1"/>
  <c r="P38" i="26"/>
  <c r="P24" i="26"/>
  <c r="AM24" i="26" s="1"/>
  <c r="P49" i="26"/>
  <c r="AM49" i="26" s="1"/>
  <c r="P62" i="26"/>
  <c r="AM62" i="26" s="1"/>
  <c r="P103" i="26"/>
  <c r="AM103" i="26" s="1"/>
  <c r="P70" i="26"/>
  <c r="AM70" i="26" s="1"/>
  <c r="Y19" i="26"/>
  <c r="AM19" i="26" s="1"/>
  <c r="Y17" i="26"/>
  <c r="AM17" i="26" s="1"/>
  <c r="AM82" i="26"/>
  <c r="Y96" i="26"/>
  <c r="AM96" i="26" s="1"/>
  <c r="AM48" i="26"/>
  <c r="AM77" i="26"/>
  <c r="Y51" i="26"/>
  <c r="AM51" i="26" s="1"/>
  <c r="Y105" i="26"/>
  <c r="AM105" i="26" s="1"/>
  <c r="Y16" i="26"/>
  <c r="AM16" i="26" s="1"/>
  <c r="AM57" i="26"/>
  <c r="AM115" i="26"/>
  <c r="AM102" i="26"/>
  <c r="AM73" i="26"/>
  <c r="AM46" i="26"/>
  <c r="AM106" i="26"/>
  <c r="AM97" i="26"/>
  <c r="AM69" i="26"/>
  <c r="AM64" i="26"/>
  <c r="AM116" i="26"/>
  <c r="AM68" i="26"/>
  <c r="AM119" i="26"/>
  <c r="AM61" i="26"/>
  <c r="AM65" i="26"/>
  <c r="AM75" i="26"/>
  <c r="AM111" i="26"/>
  <c r="AM83" i="26"/>
  <c r="AM25" i="26"/>
  <c r="AM87" i="26"/>
  <c r="AM76" i="26"/>
  <c r="AM112" i="26"/>
  <c r="AM81" i="26"/>
  <c r="AM89" i="26"/>
  <c r="AM71" i="26"/>
  <c r="AM66" i="26"/>
  <c r="AM109" i="26"/>
  <c r="AM20" i="26"/>
  <c r="AM36" i="26"/>
  <c r="AM41" i="26"/>
  <c r="AM44" i="26"/>
  <c r="AM29" i="26"/>
  <c r="AM18" i="26" l="1"/>
  <c r="AM15" i="26"/>
  <c r="AM16" i="27"/>
  <c r="AM38" i="26"/>
  <c r="AM35" i="26"/>
  <c r="AM34" i="26"/>
  <c r="AM40" i="26"/>
  <c r="AK53" i="25"/>
  <c r="AI53" i="25"/>
  <c r="AG53" i="25"/>
  <c r="AG41" i="25" s="1"/>
  <c r="AE53" i="25"/>
  <c r="AE46" i="25" s="1"/>
  <c r="AL46" i="25" s="1"/>
  <c r="AA53" i="25"/>
  <c r="AA49" i="25" s="1"/>
  <c r="X53" i="25"/>
  <c r="W53" i="25"/>
  <c r="W45" i="25" s="1"/>
  <c r="V53" i="25"/>
  <c r="V28" i="25" s="1"/>
  <c r="U53" i="25"/>
  <c r="O53" i="25"/>
  <c r="O24" i="25" s="1"/>
  <c r="N53" i="25"/>
  <c r="M53" i="25"/>
  <c r="M41" i="25" s="1"/>
  <c r="L53" i="25"/>
  <c r="K53" i="25"/>
  <c r="AL49" i="25"/>
  <c r="AC49" i="25"/>
  <c r="Y49" i="25"/>
  <c r="X49" i="25"/>
  <c r="O49" i="25"/>
  <c r="AL48" i="25"/>
  <c r="AC48" i="25"/>
  <c r="X48" i="25"/>
  <c r="Y48" i="25" s="1"/>
  <c r="O48" i="25"/>
  <c r="AL40" i="25"/>
  <c r="AC40" i="25"/>
  <c r="X40" i="25"/>
  <c r="Y40" i="25" s="1"/>
  <c r="O40" i="25"/>
  <c r="AL39" i="25"/>
  <c r="AC39" i="25"/>
  <c r="X39" i="25"/>
  <c r="Y39" i="25" s="1"/>
  <c r="O39" i="25"/>
  <c r="AL37" i="25"/>
  <c r="AC37" i="25"/>
  <c r="X37" i="25"/>
  <c r="Y37" i="25" s="1"/>
  <c r="O37" i="25"/>
  <c r="AL34" i="25"/>
  <c r="AC34" i="25"/>
  <c r="X34" i="25"/>
  <c r="Y34" i="25" s="1"/>
  <c r="O34" i="25"/>
  <c r="AL30" i="25"/>
  <c r="AC30" i="25"/>
  <c r="X30" i="25"/>
  <c r="Y30" i="25" s="1"/>
  <c r="O30" i="25"/>
  <c r="AL24" i="25"/>
  <c r="AC24" i="25"/>
  <c r="X24" i="25"/>
  <c r="Y24" i="25" s="1"/>
  <c r="AL43" i="25"/>
  <c r="AC43" i="25"/>
  <c r="X43" i="25"/>
  <c r="O43" i="25"/>
  <c r="AC35" i="25"/>
  <c r="X35" i="25"/>
  <c r="Y35" i="25" s="1"/>
  <c r="O35" i="25"/>
  <c r="AL52" i="25"/>
  <c r="AC52" i="25"/>
  <c r="X52" i="25"/>
  <c r="U52" i="25"/>
  <c r="O52" i="25"/>
  <c r="AC51" i="25"/>
  <c r="X51" i="25"/>
  <c r="Y51" i="25" s="1"/>
  <c r="O51" i="25"/>
  <c r="AC46" i="25"/>
  <c r="AA46" i="25"/>
  <c r="X46" i="25"/>
  <c r="Y46" i="25" s="1"/>
  <c r="O46" i="25"/>
  <c r="AL38" i="25"/>
  <c r="AC38" i="25"/>
  <c r="X38" i="25"/>
  <c r="U38" i="25"/>
  <c r="O38" i="25"/>
  <c r="AC47" i="25"/>
  <c r="X47" i="25"/>
  <c r="Y47" i="25" s="1"/>
  <c r="O47" i="25"/>
  <c r="AL45" i="25"/>
  <c r="AC45" i="25"/>
  <c r="X45" i="25"/>
  <c r="U45" i="25"/>
  <c r="O45" i="25"/>
  <c r="AL44" i="25"/>
  <c r="AC44" i="25"/>
  <c r="X44" i="25"/>
  <c r="U44" i="25"/>
  <c r="O44" i="25"/>
  <c r="AI41" i="25"/>
  <c r="AC41" i="25"/>
  <c r="AA41" i="25"/>
  <c r="X41" i="25"/>
  <c r="U41" i="25"/>
  <c r="O41" i="25"/>
  <c r="K41" i="25"/>
  <c r="AL23" i="25"/>
  <c r="AC23" i="25"/>
  <c r="AA23" i="25"/>
  <c r="X23" i="25"/>
  <c r="O23" i="25"/>
  <c r="AC42" i="25"/>
  <c r="X42" i="25"/>
  <c r="W42" i="25"/>
  <c r="V42" i="25"/>
  <c r="U42" i="25"/>
  <c r="O42" i="25"/>
  <c r="L42" i="25"/>
  <c r="AC33" i="25"/>
  <c r="X33" i="25"/>
  <c r="U33" i="25"/>
  <c r="O33" i="25"/>
  <c r="AL27" i="25"/>
  <c r="AC27" i="25"/>
  <c r="X27" i="25"/>
  <c r="V27" i="25"/>
  <c r="U27" i="25"/>
  <c r="O27" i="25"/>
  <c r="AL25" i="25"/>
  <c r="AC25" i="25"/>
  <c r="X25" i="25"/>
  <c r="V25" i="25"/>
  <c r="O25" i="25"/>
  <c r="AC22" i="25"/>
  <c r="X22" i="25"/>
  <c r="U22" i="25"/>
  <c r="O22" i="25"/>
  <c r="AL36" i="25"/>
  <c r="AC36" i="25"/>
  <c r="X36" i="25"/>
  <c r="O36" i="25"/>
  <c r="K36" i="25"/>
  <c r="AI20" i="25"/>
  <c r="AE20" i="25"/>
  <c r="AC20" i="25"/>
  <c r="X20" i="25"/>
  <c r="W20" i="25"/>
  <c r="U20" i="25"/>
  <c r="O20" i="25"/>
  <c r="N20" i="25"/>
  <c r="AG32" i="25"/>
  <c r="AC32" i="25"/>
  <c r="X32" i="25"/>
  <c r="U32" i="25"/>
  <c r="O32" i="25"/>
  <c r="AL17" i="25"/>
  <c r="AC17" i="25"/>
  <c r="X17" i="25"/>
  <c r="O17" i="25"/>
  <c r="AL31" i="25"/>
  <c r="AC31" i="25"/>
  <c r="X31" i="25"/>
  <c r="O31" i="25"/>
  <c r="AC21" i="25"/>
  <c r="X21" i="25"/>
  <c r="U21" i="25"/>
  <c r="O21" i="25"/>
  <c r="L21" i="25"/>
  <c r="K21" i="25"/>
  <c r="AL29" i="25"/>
  <c r="AC29" i="25"/>
  <c r="X29" i="25"/>
  <c r="V29" i="25"/>
  <c r="O29" i="25"/>
  <c r="AE28" i="25"/>
  <c r="AL28" i="25" s="1"/>
  <c r="AC28" i="25"/>
  <c r="X28" i="25"/>
  <c r="W28" i="25"/>
  <c r="U28" i="25"/>
  <c r="O28" i="25"/>
  <c r="AL15" i="25"/>
  <c r="AC15" i="25"/>
  <c r="X15" i="25"/>
  <c r="U15" i="25"/>
  <c r="O15" i="25"/>
  <c r="AC18" i="25"/>
  <c r="X18" i="25"/>
  <c r="U18" i="25"/>
  <c r="O18" i="25"/>
  <c r="AC26" i="25"/>
  <c r="X26" i="25"/>
  <c r="W26" i="25"/>
  <c r="V26" i="25"/>
  <c r="O26" i="25"/>
  <c r="AL14" i="25"/>
  <c r="AC14" i="25"/>
  <c r="AA14" i="25"/>
  <c r="X14" i="25"/>
  <c r="W14" i="25"/>
  <c r="O14" i="25"/>
  <c r="AI12" i="25"/>
  <c r="AC12" i="25"/>
  <c r="X12" i="25"/>
  <c r="U12" i="25"/>
  <c r="O12" i="25"/>
  <c r="AL11" i="25"/>
  <c r="AC11" i="25"/>
  <c r="X11" i="25"/>
  <c r="U11" i="25"/>
  <c r="O11" i="25"/>
  <c r="AG13" i="25"/>
  <c r="AL13" i="25" s="1"/>
  <c r="AC13" i="25"/>
  <c r="X13" i="25"/>
  <c r="W13" i="25"/>
  <c r="V13" i="25"/>
  <c r="U13" i="25"/>
  <c r="O13" i="25"/>
  <c r="AG16" i="25"/>
  <c r="AC16" i="25"/>
  <c r="X16" i="25"/>
  <c r="U16" i="25"/>
  <c r="O16" i="25"/>
  <c r="K16" i="25"/>
  <c r="AL9" i="25"/>
  <c r="AC9" i="25"/>
  <c r="X9" i="25"/>
  <c r="U9" i="25"/>
  <c r="O9" i="25"/>
  <c r="AG8" i="25"/>
  <c r="AE8" i="25"/>
  <c r="AC8" i="25"/>
  <c r="X8" i="25"/>
  <c r="W8" i="25"/>
  <c r="U8" i="25"/>
  <c r="O8" i="25"/>
  <c r="N8" i="25"/>
  <c r="AL10" i="25"/>
  <c r="AC10" i="25"/>
  <c r="X10" i="25"/>
  <c r="W10" i="25"/>
  <c r="U10" i="25"/>
  <c r="O10" i="25"/>
  <c r="AL19" i="25"/>
  <c r="AC19" i="25"/>
  <c r="X19" i="25"/>
  <c r="U19" i="25"/>
  <c r="O19" i="25"/>
  <c r="AL7" i="25"/>
  <c r="AC7" i="25"/>
  <c r="X7" i="25"/>
  <c r="W7" i="25"/>
  <c r="V7" i="25"/>
  <c r="U7" i="25"/>
  <c r="O7" i="25"/>
  <c r="M7" i="25"/>
  <c r="AL6" i="25"/>
  <c r="AC6" i="25"/>
  <c r="X6" i="25"/>
  <c r="W6" i="25"/>
  <c r="U6" i="25"/>
  <c r="O6" i="25"/>
  <c r="AC5" i="25"/>
  <c r="AA5" i="25"/>
  <c r="X5" i="25"/>
  <c r="U5" i="25"/>
  <c r="O5" i="25"/>
  <c r="AI19" i="24"/>
  <c r="AI8" i="24"/>
  <c r="AI13" i="23"/>
  <c r="AI35" i="23"/>
  <c r="AI47" i="23"/>
  <c r="AI19" i="23"/>
  <c r="AK26" i="24"/>
  <c r="AI26" i="24"/>
  <c r="AG26" i="24"/>
  <c r="AG19" i="24" s="1"/>
  <c r="AL19" i="24" s="1"/>
  <c r="AE26" i="24"/>
  <c r="AE23" i="24" s="1"/>
  <c r="AL23" i="24" s="1"/>
  <c r="AA26" i="24"/>
  <c r="X26" i="24"/>
  <c r="W26" i="24"/>
  <c r="W19" i="24" s="1"/>
  <c r="V26" i="24"/>
  <c r="V15" i="24" s="1"/>
  <c r="U26" i="24"/>
  <c r="U19" i="24" s="1"/>
  <c r="O26" i="24"/>
  <c r="N26" i="24"/>
  <c r="M26" i="24"/>
  <c r="M19" i="24" s="1"/>
  <c r="L26" i="24"/>
  <c r="K26" i="24"/>
  <c r="AL25" i="24"/>
  <c r="AC25" i="24"/>
  <c r="AC24" i="24"/>
  <c r="X24" i="24"/>
  <c r="Y24" i="24" s="1"/>
  <c r="AC23" i="24"/>
  <c r="X23" i="24"/>
  <c r="Y23" i="24" s="1"/>
  <c r="AC18" i="24"/>
  <c r="X18" i="24"/>
  <c r="Y18" i="24" s="1"/>
  <c r="AL21" i="24"/>
  <c r="AC21" i="24"/>
  <c r="U21" i="24"/>
  <c r="AL20" i="24"/>
  <c r="AC20" i="24"/>
  <c r="X20" i="24"/>
  <c r="U20" i="24"/>
  <c r="AC19" i="24"/>
  <c r="X19" i="24"/>
  <c r="K19" i="24"/>
  <c r="AC15" i="24"/>
  <c r="X15" i="24"/>
  <c r="W15" i="24"/>
  <c r="L15" i="24"/>
  <c r="AC13" i="24"/>
  <c r="AA13" i="24"/>
  <c r="X13" i="24"/>
  <c r="U13" i="24"/>
  <c r="AL17" i="24"/>
  <c r="AC17" i="24"/>
  <c r="X17" i="24"/>
  <c r="AC12" i="24"/>
  <c r="U12" i="24"/>
  <c r="AC14" i="24"/>
  <c r="X14" i="24"/>
  <c r="U14" i="24"/>
  <c r="N14" i="24"/>
  <c r="AL16" i="24"/>
  <c r="AC16" i="24"/>
  <c r="X16" i="24"/>
  <c r="AC11" i="24"/>
  <c r="AA11" i="24"/>
  <c r="W11" i="24"/>
  <c r="U11" i="24"/>
  <c r="AL10" i="24"/>
  <c r="AC10" i="24"/>
  <c r="X10" i="24"/>
  <c r="U10" i="24"/>
  <c r="AL7" i="24"/>
  <c r="AC7" i="24"/>
  <c r="AA7" i="24"/>
  <c r="X7" i="24"/>
  <c r="W7" i="24"/>
  <c r="AC8" i="24"/>
  <c r="AA8" i="24"/>
  <c r="X8" i="24"/>
  <c r="U8" i="24"/>
  <c r="AL6" i="24"/>
  <c r="AC6" i="24"/>
  <c r="X6" i="24"/>
  <c r="U6" i="24"/>
  <c r="AC9" i="24"/>
  <c r="X9" i="24"/>
  <c r="U9" i="24"/>
  <c r="AL5" i="24"/>
  <c r="AC5" i="24"/>
  <c r="AA5" i="24"/>
  <c r="X5" i="24"/>
  <c r="U5" i="24"/>
  <c r="AG58" i="23"/>
  <c r="AG34" i="23"/>
  <c r="AG42" i="23"/>
  <c r="AG47" i="23"/>
  <c r="AG37" i="23"/>
  <c r="AG24" i="23"/>
  <c r="AG21" i="23"/>
  <c r="AG23" i="23"/>
  <c r="AL23" i="23" s="1"/>
  <c r="AG20" i="23"/>
  <c r="AG9" i="23"/>
  <c r="AG7" i="23"/>
  <c r="AE20" i="23"/>
  <c r="AE22" i="23"/>
  <c r="AE9" i="23"/>
  <c r="AE26" i="23"/>
  <c r="AE28" i="23"/>
  <c r="AL28" i="23" s="1"/>
  <c r="AE13" i="23"/>
  <c r="AE35" i="23"/>
  <c r="AE37" i="23"/>
  <c r="AE32" i="23"/>
  <c r="AE43" i="23"/>
  <c r="AE45" i="23"/>
  <c r="AE56" i="23"/>
  <c r="AE52" i="23"/>
  <c r="AL11" i="23"/>
  <c r="AL24" i="23"/>
  <c r="AL12" i="23"/>
  <c r="AL42" i="23"/>
  <c r="AL30" i="23"/>
  <c r="AL19" i="23"/>
  <c r="AL60" i="23"/>
  <c r="AL16" i="23"/>
  <c r="AL61" i="23"/>
  <c r="AL34" i="23"/>
  <c r="AL51" i="23"/>
  <c r="AL48" i="23"/>
  <c r="AL44" i="23"/>
  <c r="AC6" i="23"/>
  <c r="AC8" i="23"/>
  <c r="AC17" i="23"/>
  <c r="AC11" i="23"/>
  <c r="AC24" i="23"/>
  <c r="AC5" i="23"/>
  <c r="AC12" i="23"/>
  <c r="AC22" i="23"/>
  <c r="AC55" i="23"/>
  <c r="AC47" i="23"/>
  <c r="AC42" i="23"/>
  <c r="AC36" i="23"/>
  <c r="AC52" i="23"/>
  <c r="AC45" i="23"/>
  <c r="AC26" i="23"/>
  <c r="AC9" i="23"/>
  <c r="AC13" i="23"/>
  <c r="AC30" i="23"/>
  <c r="AC19" i="23"/>
  <c r="AC25" i="23"/>
  <c r="AC40" i="23"/>
  <c r="AC14" i="23"/>
  <c r="AC39" i="23"/>
  <c r="AC31" i="23"/>
  <c r="AC38" i="23"/>
  <c r="AC49" i="23"/>
  <c r="AC41" i="23"/>
  <c r="AC15" i="23"/>
  <c r="AC23" i="23"/>
  <c r="AC46" i="23"/>
  <c r="AC56" i="23"/>
  <c r="AC54" i="23"/>
  <c r="AC60" i="23"/>
  <c r="AC16" i="23"/>
  <c r="AC29" i="23"/>
  <c r="AC61" i="23"/>
  <c r="AC20" i="23"/>
  <c r="AC34" i="23"/>
  <c r="AC59" i="23"/>
  <c r="AC58" i="23"/>
  <c r="AC21" i="23"/>
  <c r="AC57" i="23"/>
  <c r="AC51" i="23"/>
  <c r="AC50" i="23"/>
  <c r="AC10" i="23"/>
  <c r="AC37" i="23"/>
  <c r="AC32" i="23"/>
  <c r="AC43" i="23"/>
  <c r="AC35" i="23"/>
  <c r="AC48" i="23"/>
  <c r="AC44" i="23"/>
  <c r="AC18" i="23"/>
  <c r="AC33" i="23"/>
  <c r="AC27" i="23"/>
  <c r="AC28" i="23"/>
  <c r="AC53" i="23"/>
  <c r="AC7" i="23"/>
  <c r="P20" i="24" l="1"/>
  <c r="P17" i="24"/>
  <c r="AA6" i="25"/>
  <c r="AA10" i="25"/>
  <c r="AA17" i="25"/>
  <c r="AA35" i="25"/>
  <c r="AA7" i="25"/>
  <c r="AA9" i="25"/>
  <c r="AA16" i="25"/>
  <c r="AA18" i="25"/>
  <c r="AA32" i="25"/>
  <c r="AA20" i="25"/>
  <c r="AA25" i="25"/>
  <c r="AA27" i="25"/>
  <c r="AA8" i="25"/>
  <c r="AA13" i="25"/>
  <c r="AA12" i="25"/>
  <c r="AA15" i="25"/>
  <c r="AA22" i="25"/>
  <c r="AA33" i="25"/>
  <c r="AA11" i="25"/>
  <c r="AA21" i="25"/>
  <c r="AA38" i="25"/>
  <c r="AA24" i="25"/>
  <c r="V5" i="25"/>
  <c r="V9" i="25"/>
  <c r="V11" i="25"/>
  <c r="M26" i="25"/>
  <c r="AE26" i="25"/>
  <c r="AL26" i="25" s="1"/>
  <c r="V18" i="25"/>
  <c r="M29" i="25"/>
  <c r="V36" i="25"/>
  <c r="AE22" i="25"/>
  <c r="AL22" i="25" s="1"/>
  <c r="AE42" i="25"/>
  <c r="AL42" i="25" s="1"/>
  <c r="V23" i="25"/>
  <c r="AE47" i="25"/>
  <c r="AL47" i="25" s="1"/>
  <c r="V38" i="25"/>
  <c r="AE51" i="25"/>
  <c r="AL51" i="25" s="1"/>
  <c r="V43" i="25"/>
  <c r="W5" i="25"/>
  <c r="AG5" i="25"/>
  <c r="AL5" i="25" s="1"/>
  <c r="V6" i="25"/>
  <c r="W19" i="25"/>
  <c r="V10" i="25"/>
  <c r="W9" i="25"/>
  <c r="P11" i="25"/>
  <c r="W11" i="25"/>
  <c r="V12" i="25"/>
  <c r="N18" i="25"/>
  <c r="W18" i="25"/>
  <c r="AG18" i="25"/>
  <c r="AL18" i="25" s="1"/>
  <c r="V15" i="25"/>
  <c r="V21" i="25"/>
  <c r="V31" i="25"/>
  <c r="V17" i="25"/>
  <c r="V32" i="25"/>
  <c r="W36" i="25"/>
  <c r="M23" i="25"/>
  <c r="AG35" i="25"/>
  <c r="AL35" i="25" s="1"/>
  <c r="V19" i="25"/>
  <c r="V8" i="25"/>
  <c r="Y8" i="25" s="1"/>
  <c r="V16" i="25"/>
  <c r="AE16" i="25"/>
  <c r="P12" i="25"/>
  <c r="W12" i="25"/>
  <c r="AE12" i="25"/>
  <c r="V14" i="25"/>
  <c r="W15" i="25"/>
  <c r="W21" i="25"/>
  <c r="AG21" i="25"/>
  <c r="AL21" i="25" s="1"/>
  <c r="W31" i="25"/>
  <c r="Y31" i="25" s="1"/>
  <c r="W32" i="25"/>
  <c r="AE32" i="25"/>
  <c r="AL32" i="25" s="1"/>
  <c r="P36" i="25"/>
  <c r="AE33" i="25"/>
  <c r="AL33" i="25" s="1"/>
  <c r="W41" i="25"/>
  <c r="Y25" i="25"/>
  <c r="Y17" i="25"/>
  <c r="P37" i="25"/>
  <c r="P31" i="25"/>
  <c r="P17" i="25"/>
  <c r="AM17" i="25" s="1"/>
  <c r="P8" i="25"/>
  <c r="P16" i="25"/>
  <c r="AL12" i="25"/>
  <c r="P33" i="25"/>
  <c r="P42" i="25"/>
  <c r="AA30" i="25"/>
  <c r="P19" i="25"/>
  <c r="P14" i="25"/>
  <c r="Y26" i="25"/>
  <c r="Y33" i="25"/>
  <c r="P6" i="25"/>
  <c r="Y7" i="25"/>
  <c r="P18" i="25"/>
  <c r="Y28" i="25"/>
  <c r="AL20" i="25"/>
  <c r="P45" i="25"/>
  <c r="P47" i="25"/>
  <c r="AM47" i="25" s="1"/>
  <c r="P46" i="25"/>
  <c r="Y43" i="25"/>
  <c r="AA39" i="25"/>
  <c r="P49" i="25"/>
  <c r="AM49" i="25" s="1"/>
  <c r="Y5" i="25"/>
  <c r="Y11" i="25"/>
  <c r="P28" i="25"/>
  <c r="Y29" i="25"/>
  <c r="P21" i="25"/>
  <c r="Y21" i="25"/>
  <c r="P20" i="25"/>
  <c r="Y22" i="25"/>
  <c r="P27" i="25"/>
  <c r="Y23" i="25"/>
  <c r="Y38" i="25"/>
  <c r="P43" i="25"/>
  <c r="P30" i="25"/>
  <c r="AA34" i="25"/>
  <c r="P29" i="25"/>
  <c r="AM29" i="25" s="1"/>
  <c r="P7" i="25"/>
  <c r="P10" i="25"/>
  <c r="P9" i="25"/>
  <c r="Y16" i="25"/>
  <c r="AL16" i="25"/>
  <c r="Y13" i="25"/>
  <c r="Y14" i="25"/>
  <c r="P15" i="25"/>
  <c r="P32" i="25"/>
  <c r="Y20" i="25"/>
  <c r="P22" i="25"/>
  <c r="AM22" i="25" s="1"/>
  <c r="P25" i="25"/>
  <c r="P44" i="25"/>
  <c r="P38" i="25"/>
  <c r="Y52" i="25"/>
  <c r="P40" i="25"/>
  <c r="AA48" i="25"/>
  <c r="Y19" i="25"/>
  <c r="Y12" i="25"/>
  <c r="Y18" i="25"/>
  <c r="Y27" i="25"/>
  <c r="P41" i="25"/>
  <c r="Y45" i="25"/>
  <c r="AM46" i="25"/>
  <c r="P39" i="25"/>
  <c r="Y6" i="25"/>
  <c r="Y9" i="25"/>
  <c r="P5" i="25"/>
  <c r="AM5" i="25" s="1"/>
  <c r="Y10" i="25"/>
  <c r="AL8" i="25"/>
  <c r="P13" i="25"/>
  <c r="P26" i="25"/>
  <c r="Y15" i="25"/>
  <c r="Y32" i="25"/>
  <c r="Y36" i="25"/>
  <c r="Y42" i="25"/>
  <c r="AM42" i="25" s="1"/>
  <c r="P23" i="25"/>
  <c r="AM23" i="25" s="1"/>
  <c r="Y41" i="25"/>
  <c r="AL41" i="25"/>
  <c r="Y44" i="25"/>
  <c r="AM44" i="25" s="1"/>
  <c r="P51" i="25"/>
  <c r="AM51" i="25" s="1"/>
  <c r="P52" i="25"/>
  <c r="P35" i="25"/>
  <c r="P24" i="25"/>
  <c r="P34" i="25"/>
  <c r="AM45" i="25"/>
  <c r="AM33" i="25"/>
  <c r="AM28" i="25"/>
  <c r="AA40" i="25"/>
  <c r="AM40" i="25" s="1"/>
  <c r="P48" i="25"/>
  <c r="AA43" i="25"/>
  <c r="AM43" i="25" s="1"/>
  <c r="AA37" i="25"/>
  <c r="AM37" i="25" s="1"/>
  <c r="AL35" i="23"/>
  <c r="AA15" i="24"/>
  <c r="AA9" i="24"/>
  <c r="AA6" i="24"/>
  <c r="AA10" i="24"/>
  <c r="AA14" i="24"/>
  <c r="AA12" i="24"/>
  <c r="N12" i="24"/>
  <c r="P12" i="24" s="1"/>
  <c r="U15" i="24"/>
  <c r="Y15" i="24" s="1"/>
  <c r="AA18" i="24"/>
  <c r="AE15" i="24"/>
  <c r="AL15" i="24" s="1"/>
  <c r="W21" i="24"/>
  <c r="P6" i="24"/>
  <c r="W10" i="24"/>
  <c r="X11" i="24"/>
  <c r="W14" i="24"/>
  <c r="AG14" i="24"/>
  <c r="X12" i="24"/>
  <c r="Y12" i="24" s="1"/>
  <c r="V17" i="24"/>
  <c r="Y17" i="24" s="1"/>
  <c r="X21" i="24"/>
  <c r="P18" i="24"/>
  <c r="X25" i="24"/>
  <c r="Y25" i="24" s="1"/>
  <c r="N11" i="24"/>
  <c r="P11" i="24" s="1"/>
  <c r="N13" i="24"/>
  <c r="P13" i="24" s="1"/>
  <c r="P21" i="24"/>
  <c r="AG24" i="24"/>
  <c r="AL24" i="24" s="1"/>
  <c r="W5" i="24"/>
  <c r="W9" i="24"/>
  <c r="AG9" i="24"/>
  <c r="AL9" i="24" s="1"/>
  <c r="W6" i="24"/>
  <c r="W8" i="24"/>
  <c r="P7" i="24"/>
  <c r="AE12" i="24"/>
  <c r="AL12" i="24" s="1"/>
  <c r="AE11" i="24"/>
  <c r="AL11" i="24" s="1"/>
  <c r="V14" i="24"/>
  <c r="Y14" i="24" s="1"/>
  <c r="V8" i="24"/>
  <c r="V16" i="24"/>
  <c r="Y16" i="24" s="1"/>
  <c r="P5" i="24"/>
  <c r="P9" i="24"/>
  <c r="P8" i="24"/>
  <c r="P24" i="24"/>
  <c r="P25" i="24"/>
  <c r="AM25" i="24" s="1"/>
  <c r="Y13" i="24"/>
  <c r="V9" i="24"/>
  <c r="AE8" i="24"/>
  <c r="AL8" i="24" s="1"/>
  <c r="P14" i="24"/>
  <c r="AE14" i="24"/>
  <c r="AL14" i="24" s="1"/>
  <c r="AE13" i="24"/>
  <c r="AL13" i="24" s="1"/>
  <c r="AE18" i="24"/>
  <c r="AL18" i="24" s="1"/>
  <c r="V7" i="24"/>
  <c r="Y7" i="24" s="1"/>
  <c r="V10" i="24"/>
  <c r="Y10" i="24" s="1"/>
  <c r="P19" i="24"/>
  <c r="Y19" i="24"/>
  <c r="Y20" i="24"/>
  <c r="V5" i="24"/>
  <c r="V6" i="24"/>
  <c r="P10" i="24"/>
  <c r="V11" i="24"/>
  <c r="P23" i="24"/>
  <c r="AK62" i="23"/>
  <c r="AL27" i="23" s="1"/>
  <c r="AI62" i="23"/>
  <c r="AG62" i="23"/>
  <c r="AL6" i="23" s="1"/>
  <c r="AE62" i="23"/>
  <c r="AL55" i="23" s="1"/>
  <c r="AA62" i="23"/>
  <c r="X62" i="23"/>
  <c r="X27" i="23" s="1"/>
  <c r="W62" i="23"/>
  <c r="W6" i="23" s="1"/>
  <c r="V62" i="23"/>
  <c r="U62" i="23"/>
  <c r="U44" i="23" s="1"/>
  <c r="O62" i="23"/>
  <c r="N62" i="23"/>
  <c r="M62" i="23"/>
  <c r="L62" i="23"/>
  <c r="K62" i="23"/>
  <c r="X37" i="23"/>
  <c r="X57" i="23"/>
  <c r="X59" i="23"/>
  <c r="X34" i="23"/>
  <c r="X20" i="23"/>
  <c r="X61" i="23"/>
  <c r="X16" i="23"/>
  <c r="X60" i="23"/>
  <c r="X54" i="23"/>
  <c r="X56" i="23"/>
  <c r="X46" i="23"/>
  <c r="X23" i="23"/>
  <c r="X15" i="23"/>
  <c r="X41" i="23"/>
  <c r="X49" i="23"/>
  <c r="X38" i="23"/>
  <c r="X31" i="23"/>
  <c r="X39" i="23"/>
  <c r="X14" i="23"/>
  <c r="X40" i="23"/>
  <c r="X25" i="23"/>
  <c r="X19" i="23"/>
  <c r="X30" i="23"/>
  <c r="X13" i="23"/>
  <c r="X9" i="23"/>
  <c r="X26" i="23"/>
  <c r="X45" i="23"/>
  <c r="X52" i="23"/>
  <c r="X36" i="23"/>
  <c r="X42" i="23"/>
  <c r="X47" i="23"/>
  <c r="X55" i="23"/>
  <c r="X22" i="23"/>
  <c r="X12" i="23"/>
  <c r="X5" i="23"/>
  <c r="X24" i="23"/>
  <c r="X11" i="23"/>
  <c r="X17" i="23"/>
  <c r="X8" i="23"/>
  <c r="X6" i="23"/>
  <c r="O6" i="23"/>
  <c r="X7" i="23"/>
  <c r="AM36" i="25" l="1"/>
  <c r="AM12" i="25"/>
  <c r="AM19" i="25"/>
  <c r="AM14" i="25"/>
  <c r="AM20" i="25"/>
  <c r="AM11" i="25"/>
  <c r="AM18" i="25"/>
  <c r="AM30" i="25"/>
  <c r="AM38" i="25"/>
  <c r="AM10" i="25"/>
  <c r="AM39" i="25"/>
  <c r="AM27" i="25"/>
  <c r="AM34" i="25"/>
  <c r="AM21" i="25"/>
  <c r="AM24" i="25"/>
  <c r="AM35" i="25"/>
  <c r="AM25" i="25"/>
  <c r="AM48" i="25"/>
  <c r="AM52" i="25"/>
  <c r="AM6" i="25"/>
  <c r="AM26" i="25"/>
  <c r="AM8" i="25"/>
  <c r="AM15" i="25"/>
  <c r="AM7" i="25"/>
  <c r="AM31" i="25"/>
  <c r="AM9" i="25"/>
  <c r="AM32" i="25"/>
  <c r="AM13" i="25"/>
  <c r="AM16" i="25"/>
  <c r="AM41" i="25"/>
  <c r="Y5" i="24"/>
  <c r="AM5" i="24" s="1"/>
  <c r="AM23" i="24"/>
  <c r="Y8" i="24"/>
  <c r="AM8" i="24" s="1"/>
  <c r="Y21" i="24"/>
  <c r="AM24" i="24" s="1"/>
  <c r="P16" i="24"/>
  <c r="AM16" i="24" s="1"/>
  <c r="Y9" i="24"/>
  <c r="AM9" i="24" s="1"/>
  <c r="Y6" i="24"/>
  <c r="P15" i="24"/>
  <c r="AM15" i="24" s="1"/>
  <c r="AM18" i="24"/>
  <c r="AM12" i="24"/>
  <c r="Y11" i="24"/>
  <c r="AM14" i="24"/>
  <c r="AM17" i="24"/>
  <c r="AM7" i="24"/>
  <c r="AM13" i="24"/>
  <c r="AM20" i="24"/>
  <c r="AM19" i="24"/>
  <c r="AM10" i="24"/>
  <c r="AL9" i="23"/>
  <c r="AL45" i="23"/>
  <c r="AL31" i="23"/>
  <c r="X29" i="23"/>
  <c r="X50" i="23"/>
  <c r="AE57" i="23"/>
  <c r="X35" i="23"/>
  <c r="X44" i="23"/>
  <c r="X58" i="23"/>
  <c r="X51" i="23"/>
  <c r="X32" i="23"/>
  <c r="X28" i="23"/>
  <c r="X21" i="23"/>
  <c r="U8" i="23"/>
  <c r="AL17" i="23"/>
  <c r="U24" i="23"/>
  <c r="AL21" i="23"/>
  <c r="X10" i="23"/>
  <c r="U32" i="23"/>
  <c r="X43" i="23"/>
  <c r="AA18" i="23"/>
  <c r="X53" i="23"/>
  <c r="V8" i="23"/>
  <c r="V5" i="23"/>
  <c r="V45" i="23"/>
  <c r="V30" i="23"/>
  <c r="V14" i="23"/>
  <c r="V16" i="23"/>
  <c r="V37" i="23"/>
  <c r="V27" i="23"/>
  <c r="Y27" i="23" s="1"/>
  <c r="V11" i="23"/>
  <c r="V36" i="23"/>
  <c r="V15" i="23"/>
  <c r="V18" i="23"/>
  <c r="V24" i="23"/>
  <c r="V40" i="23"/>
  <c r="V23" i="23"/>
  <c r="V20" i="23"/>
  <c r="V10" i="23"/>
  <c r="V33" i="23"/>
  <c r="V17" i="23"/>
  <c r="V12" i="23"/>
  <c r="V26" i="23"/>
  <c r="V39" i="23"/>
  <c r="V29" i="23"/>
  <c r="V59" i="23"/>
  <c r="V51" i="23"/>
  <c r="V28" i="23"/>
  <c r="V22" i="23"/>
  <c r="V9" i="23"/>
  <c r="V31" i="23"/>
  <c r="Y31" i="23" s="1"/>
  <c r="V53" i="23"/>
  <c r="V13" i="23"/>
  <c r="V21" i="23"/>
  <c r="V7" i="23"/>
  <c r="AA26" i="23"/>
  <c r="AL40" i="23"/>
  <c r="AA38" i="23"/>
  <c r="AL15" i="23"/>
  <c r="AA34" i="23"/>
  <c r="AL33" i="23"/>
  <c r="W8" i="23"/>
  <c r="W5" i="23"/>
  <c r="W47" i="23"/>
  <c r="W45" i="23"/>
  <c r="W14" i="23"/>
  <c r="W49" i="23"/>
  <c r="W16" i="23"/>
  <c r="W37" i="23"/>
  <c r="W22" i="23"/>
  <c r="W15" i="23"/>
  <c r="W50" i="23"/>
  <c r="W24" i="23"/>
  <c r="W23" i="23"/>
  <c r="W10" i="23"/>
  <c r="W33" i="23"/>
  <c r="W17" i="23"/>
  <c r="W26" i="23"/>
  <c r="Y19" i="23"/>
  <c r="W39" i="23"/>
  <c r="W28" i="23"/>
  <c r="W11" i="23"/>
  <c r="Y36" i="23"/>
  <c r="W9" i="23"/>
  <c r="W13" i="23"/>
  <c r="W21" i="23"/>
  <c r="W35" i="23"/>
  <c r="W7" i="23"/>
  <c r="AA8" i="23"/>
  <c r="AA24" i="23"/>
  <c r="AL36" i="23"/>
  <c r="AA25" i="23"/>
  <c r="AA46" i="23"/>
  <c r="AA54" i="23"/>
  <c r="U21" i="23"/>
  <c r="AL32" i="23"/>
  <c r="AL26" i="23"/>
  <c r="U13" i="23"/>
  <c r="AL54" i="23"/>
  <c r="AA51" i="23"/>
  <c r="U10" i="23"/>
  <c r="AL43" i="23"/>
  <c r="AL18" i="23"/>
  <c r="AA7" i="23"/>
  <c r="U6" i="23"/>
  <c r="AA6" i="23"/>
  <c r="U11" i="23"/>
  <c r="AA11" i="23"/>
  <c r="U5" i="23"/>
  <c r="AA5" i="23"/>
  <c r="AL47" i="23"/>
  <c r="AL13" i="23"/>
  <c r="U14" i="23"/>
  <c r="AA14" i="23"/>
  <c r="AL41" i="23"/>
  <c r="AA29" i="23"/>
  <c r="U51" i="23"/>
  <c r="U43" i="23"/>
  <c r="U48" i="23"/>
  <c r="AA27" i="23"/>
  <c r="AL8" i="23"/>
  <c r="AL22" i="23"/>
  <c r="U47" i="23"/>
  <c r="AL52" i="23"/>
  <c r="AA13" i="23"/>
  <c r="AL25" i="23"/>
  <c r="AL38" i="23"/>
  <c r="AA41" i="23"/>
  <c r="U23" i="23"/>
  <c r="AL46" i="23"/>
  <c r="AL56" i="23"/>
  <c r="AL20" i="23"/>
  <c r="AA44" i="23"/>
  <c r="AL53" i="23"/>
  <c r="U7" i="23"/>
  <c r="AL7" i="23"/>
  <c r="V6" i="23"/>
  <c r="U17" i="23"/>
  <c r="AA17" i="23"/>
  <c r="AL5" i="23"/>
  <c r="AA12" i="23"/>
  <c r="Y55" i="23"/>
  <c r="U45" i="23"/>
  <c r="AA45" i="23"/>
  <c r="U9" i="23"/>
  <c r="AA9" i="23"/>
  <c r="AA19" i="23"/>
  <c r="U40" i="23"/>
  <c r="AL14" i="23"/>
  <c r="AL39" i="23"/>
  <c r="AA31" i="23"/>
  <c r="AA15" i="23"/>
  <c r="AL29" i="23"/>
  <c r="AL59" i="23"/>
  <c r="AL58" i="23"/>
  <c r="U50" i="23"/>
  <c r="AA10" i="23"/>
  <c r="U37" i="23"/>
  <c r="AL37" i="23"/>
  <c r="AA32" i="23"/>
  <c r="Y61" i="23"/>
  <c r="X48" i="23"/>
  <c r="L45" i="23"/>
  <c r="L24" i="23"/>
  <c r="U35" i="23"/>
  <c r="U20" i="23"/>
  <c r="U16" i="23"/>
  <c r="Y16" i="23" s="1"/>
  <c r="U26" i="23"/>
  <c r="P6" i="23"/>
  <c r="M47" i="23"/>
  <c r="M30" i="23"/>
  <c r="M28" i="23"/>
  <c r="M29" i="23"/>
  <c r="M10" i="23"/>
  <c r="X18" i="23"/>
  <c r="X33" i="23"/>
  <c r="N42" i="23"/>
  <c r="N9" i="23"/>
  <c r="N55" i="23"/>
  <c r="N21" i="23"/>
  <c r="N35" i="23"/>
  <c r="K20" i="23"/>
  <c r="K24" i="23"/>
  <c r="K47" i="23"/>
  <c r="K39" i="23"/>
  <c r="O8" i="23"/>
  <c r="O5" i="23"/>
  <c r="O47" i="23"/>
  <c r="O45" i="23"/>
  <c r="O30" i="23"/>
  <c r="O14" i="23"/>
  <c r="O49" i="23"/>
  <c r="O46" i="23"/>
  <c r="O16" i="23"/>
  <c r="O34" i="23"/>
  <c r="O57" i="23"/>
  <c r="O37" i="23"/>
  <c r="O48" i="23"/>
  <c r="O27" i="23"/>
  <c r="O17" i="23"/>
  <c r="O12" i="23"/>
  <c r="O42" i="23"/>
  <c r="O26" i="23"/>
  <c r="O19" i="23"/>
  <c r="O39" i="23"/>
  <c r="O41" i="23"/>
  <c r="O56" i="23"/>
  <c r="O29" i="23"/>
  <c r="O59" i="23"/>
  <c r="O51" i="23"/>
  <c r="O32" i="23"/>
  <c r="O44" i="23"/>
  <c r="O28" i="23"/>
  <c r="O11" i="23"/>
  <c r="O22" i="23"/>
  <c r="O36" i="23"/>
  <c r="O9" i="23"/>
  <c r="O25" i="23"/>
  <c r="O31" i="23"/>
  <c r="O15" i="23"/>
  <c r="O54" i="23"/>
  <c r="O61" i="23"/>
  <c r="O58" i="23"/>
  <c r="O50" i="23"/>
  <c r="O43" i="23"/>
  <c r="O18" i="23"/>
  <c r="O53" i="23"/>
  <c r="O24" i="23"/>
  <c r="O55" i="23"/>
  <c r="O52" i="23"/>
  <c r="O13" i="23"/>
  <c r="O40" i="23"/>
  <c r="O38" i="23"/>
  <c r="O23" i="23"/>
  <c r="O60" i="23"/>
  <c r="O20" i="23"/>
  <c r="O21" i="23"/>
  <c r="O10" i="23"/>
  <c r="O35" i="23"/>
  <c r="O33" i="23"/>
  <c r="O7" i="23"/>
  <c r="Y54" i="23"/>
  <c r="Y34" i="23"/>
  <c r="Y60" i="23"/>
  <c r="Y57" i="23"/>
  <c r="H83" i="21"/>
  <c r="H6" i="21"/>
  <c r="H7" i="21"/>
  <c r="H8" i="21"/>
  <c r="H9" i="21"/>
  <c r="H10" i="21"/>
  <c r="H11" i="21"/>
  <c r="H12" i="21"/>
  <c r="H31" i="21"/>
  <c r="H13" i="21"/>
  <c r="H14" i="21"/>
  <c r="H15" i="21"/>
  <c r="H39" i="21"/>
  <c r="H16" i="21"/>
  <c r="H17" i="21"/>
  <c r="H18" i="21"/>
  <c r="H19" i="21"/>
  <c r="H56" i="21"/>
  <c r="H61" i="21"/>
  <c r="H62" i="21"/>
  <c r="H20" i="21"/>
  <c r="H21" i="21"/>
  <c r="H22" i="21"/>
  <c r="H23" i="21"/>
  <c r="H24" i="21"/>
  <c r="H68" i="21"/>
  <c r="H69" i="21"/>
  <c r="H70" i="21"/>
  <c r="H71" i="21"/>
  <c r="H25" i="21"/>
  <c r="H75" i="21"/>
  <c r="H76" i="21"/>
  <c r="H77" i="21"/>
  <c r="H81" i="21"/>
  <c r="H26" i="21"/>
  <c r="H82" i="21"/>
  <c r="H27" i="21"/>
  <c r="H28" i="21"/>
  <c r="H29" i="21"/>
  <c r="H30" i="21"/>
  <c r="H32" i="21"/>
  <c r="H33" i="21"/>
  <c r="H34" i="21"/>
  <c r="H35" i="21"/>
  <c r="H36" i="21"/>
  <c r="H37" i="21"/>
  <c r="H38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7" i="21"/>
  <c r="H58" i="21"/>
  <c r="H59" i="21"/>
  <c r="H60" i="21"/>
  <c r="H63" i="21"/>
  <c r="H64" i="21"/>
  <c r="H65" i="21"/>
  <c r="H66" i="21"/>
  <c r="H67" i="21"/>
  <c r="H72" i="21"/>
  <c r="H73" i="21"/>
  <c r="H74" i="21"/>
  <c r="H78" i="21"/>
  <c r="H79" i="21"/>
  <c r="H80" i="21"/>
  <c r="H5" i="21"/>
  <c r="AC46" i="22"/>
  <c r="AA46" i="22"/>
  <c r="Y46" i="22"/>
  <c r="Y43" i="22" s="1"/>
  <c r="AD43" i="22" s="1"/>
  <c r="W46" i="22"/>
  <c r="W45" i="22" s="1"/>
  <c r="U46" i="22"/>
  <c r="R46" i="22"/>
  <c r="R45" i="22" s="1"/>
  <c r="S45" i="22" s="1"/>
  <c r="Q46" i="22"/>
  <c r="P46" i="22"/>
  <c r="P38" i="22" s="1"/>
  <c r="O46" i="22"/>
  <c r="I46" i="22"/>
  <c r="I45" i="22" s="1"/>
  <c r="H46" i="22"/>
  <c r="H45" i="22" s="1"/>
  <c r="AD45" i="22"/>
  <c r="AD44" i="22"/>
  <c r="R44" i="22"/>
  <c r="S44" i="22" s="1"/>
  <c r="H44" i="22"/>
  <c r="R43" i="22"/>
  <c r="S43" i="22" s="1"/>
  <c r="AD42" i="22"/>
  <c r="R42" i="22"/>
  <c r="H42" i="22"/>
  <c r="AD41" i="22"/>
  <c r="R41" i="22"/>
  <c r="I41" i="22"/>
  <c r="H41" i="22"/>
  <c r="J41" i="22" s="1"/>
  <c r="R40" i="22"/>
  <c r="S40" i="22" s="1"/>
  <c r="I40" i="22"/>
  <c r="H40" i="22"/>
  <c r="AD39" i="22"/>
  <c r="R39" i="22"/>
  <c r="I39" i="22"/>
  <c r="H39" i="22"/>
  <c r="J39" i="22" s="1"/>
  <c r="AD38" i="22"/>
  <c r="R38" i="22"/>
  <c r="I38" i="22"/>
  <c r="H38" i="22"/>
  <c r="J38" i="22" s="1"/>
  <c r="AD37" i="22"/>
  <c r="R37" i="22"/>
  <c r="I37" i="22"/>
  <c r="H37" i="22"/>
  <c r="AD36" i="22"/>
  <c r="U36" i="22"/>
  <c r="R36" i="22"/>
  <c r="Q36" i="22"/>
  <c r="I36" i="22"/>
  <c r="H36" i="22"/>
  <c r="AD35" i="22"/>
  <c r="R35" i="22"/>
  <c r="P35" i="22"/>
  <c r="I35" i="22"/>
  <c r="H35" i="22"/>
  <c r="AD34" i="22"/>
  <c r="R34" i="22"/>
  <c r="O34" i="22"/>
  <c r="I34" i="22"/>
  <c r="H34" i="22"/>
  <c r="AD33" i="22"/>
  <c r="R33" i="22"/>
  <c r="I33" i="22"/>
  <c r="H33" i="22"/>
  <c r="AA32" i="22"/>
  <c r="AD32" i="22" s="1"/>
  <c r="U32" i="22"/>
  <c r="R32" i="22"/>
  <c r="Q32" i="22"/>
  <c r="I32" i="22"/>
  <c r="H32" i="22"/>
  <c r="AD31" i="22"/>
  <c r="U31" i="22"/>
  <c r="R31" i="22"/>
  <c r="Q31" i="22"/>
  <c r="I31" i="22"/>
  <c r="H31" i="22"/>
  <c r="AD30" i="22"/>
  <c r="W30" i="22"/>
  <c r="U30" i="22"/>
  <c r="R30" i="22"/>
  <c r="Q30" i="22"/>
  <c r="I30" i="22"/>
  <c r="H30" i="22"/>
  <c r="Y29" i="22"/>
  <c r="AD29" i="22" s="1"/>
  <c r="R29" i="22"/>
  <c r="I29" i="22"/>
  <c r="H29" i="22"/>
  <c r="Y28" i="22"/>
  <c r="AD28" i="22" s="1"/>
  <c r="R28" i="22"/>
  <c r="I28" i="22"/>
  <c r="H28" i="22"/>
  <c r="AD27" i="22"/>
  <c r="U27" i="22"/>
  <c r="R27" i="22"/>
  <c r="Q27" i="22"/>
  <c r="I27" i="22"/>
  <c r="H27" i="22"/>
  <c r="AD26" i="22"/>
  <c r="U26" i="22"/>
  <c r="R26" i="22"/>
  <c r="Q26" i="22"/>
  <c r="P26" i="22"/>
  <c r="O26" i="22"/>
  <c r="I26" i="22"/>
  <c r="J26" i="22" s="1"/>
  <c r="H26" i="22"/>
  <c r="Y25" i="22"/>
  <c r="AD25" i="22" s="1"/>
  <c r="R25" i="22"/>
  <c r="P25" i="22"/>
  <c r="O25" i="22"/>
  <c r="I25" i="22"/>
  <c r="H25" i="22"/>
  <c r="J25" i="22" s="1"/>
  <c r="AD24" i="22"/>
  <c r="U24" i="22"/>
  <c r="R24" i="22"/>
  <c r="Q24" i="22"/>
  <c r="I24" i="22"/>
  <c r="H24" i="22"/>
  <c r="Y23" i="22"/>
  <c r="AD23" i="22" s="1"/>
  <c r="U23" i="22"/>
  <c r="R23" i="22"/>
  <c r="Q23" i="22"/>
  <c r="I23" i="22"/>
  <c r="H23" i="22"/>
  <c r="J23" i="22" s="1"/>
  <c r="AD22" i="22"/>
  <c r="U22" i="22"/>
  <c r="R22" i="22"/>
  <c r="Q22" i="22"/>
  <c r="I22" i="22"/>
  <c r="H22" i="22"/>
  <c r="J22" i="22" s="1"/>
  <c r="Y21" i="22"/>
  <c r="AD21" i="22" s="1"/>
  <c r="U21" i="22"/>
  <c r="R21" i="22"/>
  <c r="I21" i="22"/>
  <c r="J21" i="22" s="1"/>
  <c r="H21" i="22"/>
  <c r="Y20" i="22"/>
  <c r="AD20" i="22" s="1"/>
  <c r="U20" i="22"/>
  <c r="R20" i="22"/>
  <c r="Q20" i="22"/>
  <c r="O20" i="22"/>
  <c r="I20" i="22"/>
  <c r="H20" i="22"/>
  <c r="AA19" i="22"/>
  <c r="Y19" i="22"/>
  <c r="U19" i="22"/>
  <c r="R19" i="22"/>
  <c r="Q19" i="22"/>
  <c r="O19" i="22"/>
  <c r="I19" i="22"/>
  <c r="H19" i="22"/>
  <c r="Y18" i="22"/>
  <c r="AD18" i="22" s="1"/>
  <c r="U18" i="22"/>
  <c r="R18" i="22"/>
  <c r="Q18" i="22"/>
  <c r="O18" i="22"/>
  <c r="I18" i="22"/>
  <c r="H18" i="22"/>
  <c r="AA17" i="22"/>
  <c r="Y17" i="22"/>
  <c r="W17" i="22"/>
  <c r="U17" i="22"/>
  <c r="R17" i="22"/>
  <c r="Q17" i="22"/>
  <c r="O17" i="22"/>
  <c r="I17" i="22"/>
  <c r="H17" i="22"/>
  <c r="AD16" i="22"/>
  <c r="U16" i="22"/>
  <c r="R16" i="22"/>
  <c r="Q16" i="22"/>
  <c r="O16" i="22"/>
  <c r="I16" i="22"/>
  <c r="H16" i="22"/>
  <c r="AA15" i="22"/>
  <c r="AD15" i="22" s="1"/>
  <c r="U15" i="22"/>
  <c r="R15" i="22"/>
  <c r="Q15" i="22"/>
  <c r="I15" i="22"/>
  <c r="H15" i="22"/>
  <c r="AD14" i="22"/>
  <c r="U14" i="22"/>
  <c r="R14" i="22"/>
  <c r="Q14" i="22"/>
  <c r="O14" i="22"/>
  <c r="I14" i="22"/>
  <c r="H14" i="22"/>
  <c r="AA13" i="22"/>
  <c r="AD13" i="22" s="1"/>
  <c r="U13" i="22"/>
  <c r="R13" i="22"/>
  <c r="Q13" i="22"/>
  <c r="P13" i="22"/>
  <c r="O13" i="22"/>
  <c r="I13" i="22"/>
  <c r="H13" i="22"/>
  <c r="AA12" i="22"/>
  <c r="AD12" i="22" s="1"/>
  <c r="U12" i="22"/>
  <c r="R12" i="22"/>
  <c r="Q12" i="22"/>
  <c r="O12" i="22"/>
  <c r="I12" i="22"/>
  <c r="H12" i="22"/>
  <c r="AD11" i="22"/>
  <c r="Y11" i="22"/>
  <c r="U11" i="22"/>
  <c r="R11" i="22"/>
  <c r="Q11" i="22"/>
  <c r="O11" i="22"/>
  <c r="I11" i="22"/>
  <c r="H11" i="22"/>
  <c r="AD10" i="22"/>
  <c r="U10" i="22"/>
  <c r="R10" i="22"/>
  <c r="Q10" i="22"/>
  <c r="O10" i="22"/>
  <c r="I10" i="22"/>
  <c r="H10" i="22"/>
  <c r="Y9" i="22"/>
  <c r="AD9" i="22" s="1"/>
  <c r="W9" i="22"/>
  <c r="U9" i="22"/>
  <c r="R9" i="22"/>
  <c r="Q9" i="22"/>
  <c r="P9" i="22"/>
  <c r="O9" i="22"/>
  <c r="I9" i="22"/>
  <c r="H9" i="22"/>
  <c r="AA8" i="22"/>
  <c r="AD8" i="22" s="1"/>
  <c r="Y8" i="22"/>
  <c r="U8" i="22"/>
  <c r="R8" i="22"/>
  <c r="Q8" i="22"/>
  <c r="P8" i="22"/>
  <c r="O8" i="22"/>
  <c r="I8" i="22"/>
  <c r="H8" i="22"/>
  <c r="AA7" i="22"/>
  <c r="Y7" i="22"/>
  <c r="U7" i="22"/>
  <c r="R7" i="22"/>
  <c r="Q7" i="22"/>
  <c r="O7" i="22"/>
  <c r="I7" i="22"/>
  <c r="H7" i="22"/>
  <c r="J7" i="22" s="1"/>
  <c r="AA6" i="22"/>
  <c r="Y6" i="22"/>
  <c r="U6" i="22"/>
  <c r="R6" i="22"/>
  <c r="Q6" i="22"/>
  <c r="O6" i="22"/>
  <c r="I6" i="22"/>
  <c r="H6" i="22"/>
  <c r="AA5" i="22"/>
  <c r="AD5" i="22" s="1"/>
  <c r="U5" i="22"/>
  <c r="R5" i="22"/>
  <c r="Q5" i="22"/>
  <c r="O5" i="22"/>
  <c r="I5" i="22"/>
  <c r="H5" i="22"/>
  <c r="AC84" i="21"/>
  <c r="AA84" i="21"/>
  <c r="Y84" i="21"/>
  <c r="W84" i="21"/>
  <c r="U84" i="21"/>
  <c r="U83" i="21" s="1"/>
  <c r="R84" i="21"/>
  <c r="Q84" i="21"/>
  <c r="Q74" i="21" s="1"/>
  <c r="P84" i="21"/>
  <c r="O84" i="21"/>
  <c r="O80" i="21" s="1"/>
  <c r="I84" i="21"/>
  <c r="H84" i="21"/>
  <c r="AD83" i="21"/>
  <c r="W83" i="21"/>
  <c r="S83" i="21"/>
  <c r="R83" i="21"/>
  <c r="I83" i="21"/>
  <c r="J83" i="21" s="1"/>
  <c r="AD80" i="21"/>
  <c r="W80" i="21"/>
  <c r="R80" i="21"/>
  <c r="I80" i="21"/>
  <c r="AD79" i="21"/>
  <c r="W79" i="21"/>
  <c r="R79" i="21"/>
  <c r="S79" i="21" s="1"/>
  <c r="I79" i="21"/>
  <c r="AD78" i="21"/>
  <c r="W78" i="21"/>
  <c r="S78" i="21"/>
  <c r="R78" i="21"/>
  <c r="I78" i="21"/>
  <c r="J78" i="21" s="1"/>
  <c r="AD74" i="21"/>
  <c r="W74" i="21"/>
  <c r="R74" i="21"/>
  <c r="I74" i="21"/>
  <c r="J74" i="21" s="1"/>
  <c r="AD73" i="21"/>
  <c r="W73" i="21"/>
  <c r="R73" i="21"/>
  <c r="S73" i="21" s="1"/>
  <c r="I73" i="21"/>
  <c r="J73" i="21"/>
  <c r="AD72" i="21"/>
  <c r="W72" i="21"/>
  <c r="R72" i="21"/>
  <c r="P72" i="21"/>
  <c r="I72" i="21"/>
  <c r="J72" i="21" s="1"/>
  <c r="AD67" i="21"/>
  <c r="Y67" i="21"/>
  <c r="W67" i="21"/>
  <c r="U67" i="21"/>
  <c r="S67" i="21"/>
  <c r="R67" i="21"/>
  <c r="I67" i="21"/>
  <c r="AD66" i="21"/>
  <c r="W66" i="21"/>
  <c r="U66" i="21"/>
  <c r="R66" i="21"/>
  <c r="Q66" i="21"/>
  <c r="I66" i="21"/>
  <c r="J66" i="21" s="1"/>
  <c r="AD65" i="21"/>
  <c r="W65" i="21"/>
  <c r="U65" i="21"/>
  <c r="R65" i="21"/>
  <c r="O65" i="21"/>
  <c r="I65" i="21"/>
  <c r="J65" i="21" s="1"/>
  <c r="AD64" i="21"/>
  <c r="W64" i="21"/>
  <c r="U64" i="21"/>
  <c r="R64" i="21"/>
  <c r="Q64" i="21"/>
  <c r="I64" i="21"/>
  <c r="AD63" i="21"/>
  <c r="W63" i="21"/>
  <c r="U63" i="21"/>
  <c r="R63" i="21"/>
  <c r="P63" i="21"/>
  <c r="I63" i="21"/>
  <c r="J63" i="21"/>
  <c r="AD60" i="21"/>
  <c r="W60" i="21"/>
  <c r="U60" i="21"/>
  <c r="R60" i="21"/>
  <c r="S60" i="21" s="1"/>
  <c r="I60" i="21"/>
  <c r="J60" i="21"/>
  <c r="AD59" i="21"/>
  <c r="W59" i="21"/>
  <c r="U59" i="21"/>
  <c r="R59" i="21"/>
  <c r="P59" i="21"/>
  <c r="I59" i="21"/>
  <c r="J59" i="21" s="1"/>
  <c r="AA58" i="21"/>
  <c r="AD58" i="21" s="1"/>
  <c r="W58" i="21"/>
  <c r="U58" i="21"/>
  <c r="R58" i="21"/>
  <c r="Q58" i="21"/>
  <c r="S58" i="21" s="1"/>
  <c r="I58" i="21"/>
  <c r="Y57" i="21"/>
  <c r="AD57" i="21" s="1"/>
  <c r="W57" i="21"/>
  <c r="U57" i="21"/>
  <c r="R57" i="21"/>
  <c r="S57" i="21" s="1"/>
  <c r="I57" i="21"/>
  <c r="J57" i="21" s="1"/>
  <c r="AD55" i="21"/>
  <c r="W55" i="21"/>
  <c r="U55" i="21"/>
  <c r="R55" i="21"/>
  <c r="S55" i="21" s="1"/>
  <c r="I55" i="21"/>
  <c r="AD54" i="21"/>
  <c r="W54" i="21"/>
  <c r="U54" i="21"/>
  <c r="R54" i="21"/>
  <c r="P54" i="21"/>
  <c r="I54" i="21"/>
  <c r="J54" i="21" s="1"/>
  <c r="AD53" i="21"/>
  <c r="W53" i="21"/>
  <c r="U53" i="21"/>
  <c r="R53" i="21"/>
  <c r="S53" i="21" s="1"/>
  <c r="I53" i="21"/>
  <c r="J53" i="21"/>
  <c r="AD52" i="21"/>
  <c r="W52" i="21"/>
  <c r="U52" i="21"/>
  <c r="R52" i="21"/>
  <c r="S52" i="21" s="1"/>
  <c r="I52" i="21"/>
  <c r="J52" i="21" s="1"/>
  <c r="AD51" i="21"/>
  <c r="W51" i="21"/>
  <c r="U51" i="21"/>
  <c r="R51" i="21"/>
  <c r="S51" i="21" s="1"/>
  <c r="I51" i="21"/>
  <c r="J51" i="21"/>
  <c r="AD50" i="21"/>
  <c r="W50" i="21"/>
  <c r="U50" i="21"/>
  <c r="R50" i="21"/>
  <c r="P50" i="21"/>
  <c r="I50" i="21"/>
  <c r="J50" i="21" s="1"/>
  <c r="Y49" i="21"/>
  <c r="AD49" i="21" s="1"/>
  <c r="W49" i="21"/>
  <c r="U49" i="21"/>
  <c r="R49" i="21"/>
  <c r="P49" i="21"/>
  <c r="I49" i="21"/>
  <c r="J49" i="21" s="1"/>
  <c r="Y48" i="21"/>
  <c r="AD48" i="21" s="1"/>
  <c r="W48" i="21"/>
  <c r="U48" i="21"/>
  <c r="R48" i="21"/>
  <c r="P48" i="21"/>
  <c r="I48" i="21"/>
  <c r="J48" i="21"/>
  <c r="AD47" i="21"/>
  <c r="W47" i="21"/>
  <c r="U47" i="21"/>
  <c r="R47" i="21"/>
  <c r="S47" i="21" s="1"/>
  <c r="I47" i="21"/>
  <c r="J47" i="21" s="1"/>
  <c r="Y46" i="21"/>
  <c r="AD46" i="21" s="1"/>
  <c r="W46" i="21"/>
  <c r="U46" i="21"/>
  <c r="R46" i="21"/>
  <c r="P46" i="21"/>
  <c r="I46" i="21"/>
  <c r="J46" i="21" s="1"/>
  <c r="AD45" i="21"/>
  <c r="W45" i="21"/>
  <c r="U45" i="21"/>
  <c r="R45" i="21"/>
  <c r="Q45" i="21"/>
  <c r="I45" i="21"/>
  <c r="J45" i="21" s="1"/>
  <c r="AD44" i="21"/>
  <c r="W44" i="21"/>
  <c r="U44" i="21"/>
  <c r="R44" i="21"/>
  <c r="S44" i="21" s="1"/>
  <c r="I44" i="21"/>
  <c r="J44" i="21" s="1"/>
  <c r="AD43" i="21"/>
  <c r="W43" i="21"/>
  <c r="U43" i="21"/>
  <c r="R43" i="21"/>
  <c r="S43" i="21" s="1"/>
  <c r="I43" i="21"/>
  <c r="J43" i="21" s="1"/>
  <c r="AD42" i="21"/>
  <c r="W42" i="21"/>
  <c r="U42" i="21"/>
  <c r="R42" i="21"/>
  <c r="S42" i="21" s="1"/>
  <c r="I42" i="21"/>
  <c r="J42" i="21"/>
  <c r="AD41" i="21"/>
  <c r="W41" i="21"/>
  <c r="U41" i="21"/>
  <c r="R41" i="21"/>
  <c r="S41" i="21" s="1"/>
  <c r="I41" i="21"/>
  <c r="J41" i="21"/>
  <c r="AD40" i="21"/>
  <c r="W40" i="21"/>
  <c r="U40" i="21"/>
  <c r="R40" i="21"/>
  <c r="Q40" i="21"/>
  <c r="I40" i="21"/>
  <c r="J40" i="21" s="1"/>
  <c r="AD38" i="21"/>
  <c r="W38" i="21"/>
  <c r="U38" i="21"/>
  <c r="R38" i="21"/>
  <c r="P38" i="21"/>
  <c r="O38" i="21"/>
  <c r="I38" i="21"/>
  <c r="J38" i="21" s="1"/>
  <c r="AD37" i="21"/>
  <c r="W37" i="21"/>
  <c r="U37" i="21"/>
  <c r="R37" i="21"/>
  <c r="S37" i="21" s="1"/>
  <c r="I37" i="21"/>
  <c r="AD36" i="21"/>
  <c r="W36" i="21"/>
  <c r="U36" i="21"/>
  <c r="R36" i="21"/>
  <c r="S36" i="21" s="1"/>
  <c r="I36" i="21"/>
  <c r="J36" i="21" s="1"/>
  <c r="AD35" i="21"/>
  <c r="W35" i="21"/>
  <c r="U35" i="21"/>
  <c r="R35" i="21"/>
  <c r="S35" i="21" s="1"/>
  <c r="I35" i="21"/>
  <c r="J35" i="21"/>
  <c r="Y34" i="21"/>
  <c r="AD34" i="21" s="1"/>
  <c r="W34" i="21"/>
  <c r="U34" i="21"/>
  <c r="R34" i="21"/>
  <c r="P34" i="21"/>
  <c r="O34" i="21"/>
  <c r="I34" i="21"/>
  <c r="J34" i="21"/>
  <c r="AD33" i="21"/>
  <c r="W33" i="21"/>
  <c r="U33" i="21"/>
  <c r="R33" i="21"/>
  <c r="S33" i="21" s="1"/>
  <c r="I33" i="21"/>
  <c r="J33" i="21" s="1"/>
  <c r="Y32" i="21"/>
  <c r="AD32" i="21" s="1"/>
  <c r="W32" i="21"/>
  <c r="U32" i="21"/>
  <c r="R32" i="21"/>
  <c r="P32" i="21"/>
  <c r="I32" i="21"/>
  <c r="J32" i="21" s="1"/>
  <c r="AA30" i="21"/>
  <c r="Y30" i="21"/>
  <c r="W30" i="21"/>
  <c r="U30" i="21"/>
  <c r="R30" i="21"/>
  <c r="Q30" i="21"/>
  <c r="P30" i="21"/>
  <c r="O30" i="21"/>
  <c r="I30" i="21"/>
  <c r="J30" i="21" s="1"/>
  <c r="AD29" i="21"/>
  <c r="W29" i="21"/>
  <c r="U29" i="21"/>
  <c r="R29" i="21"/>
  <c r="P29" i="21"/>
  <c r="J29" i="21"/>
  <c r="I29" i="21"/>
  <c r="AD28" i="21"/>
  <c r="W28" i="21"/>
  <c r="U28" i="21"/>
  <c r="R28" i="21"/>
  <c r="S28" i="21" s="1"/>
  <c r="I28" i="21"/>
  <c r="J28" i="21" s="1"/>
  <c r="Y27" i="21"/>
  <c r="AD27" i="21" s="1"/>
  <c r="W27" i="21"/>
  <c r="U27" i="21"/>
  <c r="R27" i="21"/>
  <c r="Q27" i="21"/>
  <c r="P27" i="21"/>
  <c r="O27" i="21"/>
  <c r="I27" i="21"/>
  <c r="J27" i="21" s="1"/>
  <c r="AD82" i="21"/>
  <c r="W82" i="21"/>
  <c r="R82" i="21"/>
  <c r="P82" i="21"/>
  <c r="I82" i="21"/>
  <c r="AA26" i="21"/>
  <c r="AD26" i="21" s="1"/>
  <c r="W26" i="21"/>
  <c r="U26" i="21"/>
  <c r="R26" i="21"/>
  <c r="Q26" i="21"/>
  <c r="P26" i="21"/>
  <c r="I26" i="21"/>
  <c r="AD81" i="21"/>
  <c r="W81" i="21"/>
  <c r="R81" i="21"/>
  <c r="O81" i="21"/>
  <c r="I81" i="21"/>
  <c r="AD77" i="21"/>
  <c r="W77" i="21"/>
  <c r="R77" i="21"/>
  <c r="Q77" i="21"/>
  <c r="P77" i="21"/>
  <c r="I77" i="21"/>
  <c r="J77" i="21" s="1"/>
  <c r="AD76" i="21"/>
  <c r="W76" i="21"/>
  <c r="R76" i="21"/>
  <c r="O76" i="21"/>
  <c r="I76" i="21"/>
  <c r="J76" i="21" s="1"/>
  <c r="AD75" i="21"/>
  <c r="W75" i="21"/>
  <c r="R75" i="21"/>
  <c r="P75" i="21"/>
  <c r="I75" i="21"/>
  <c r="J75" i="21" s="1"/>
  <c r="AA25" i="21"/>
  <c r="AD25" i="21" s="1"/>
  <c r="W25" i="21"/>
  <c r="U25" i="21"/>
  <c r="R25" i="21"/>
  <c r="S25" i="21" s="1"/>
  <c r="I25" i="21"/>
  <c r="J25" i="21" s="1"/>
  <c r="AD71" i="21"/>
  <c r="W71" i="21"/>
  <c r="R71" i="21"/>
  <c r="Q71" i="21"/>
  <c r="P71" i="21"/>
  <c r="I71" i="21"/>
  <c r="AD70" i="21"/>
  <c r="W70" i="21"/>
  <c r="R70" i="21"/>
  <c r="P70" i="21"/>
  <c r="I70" i="21"/>
  <c r="AD69" i="21"/>
  <c r="W69" i="21"/>
  <c r="R69" i="21"/>
  <c r="P69" i="21"/>
  <c r="I69" i="21"/>
  <c r="J69" i="21"/>
  <c r="AD68" i="21"/>
  <c r="W68" i="21"/>
  <c r="R68" i="21"/>
  <c r="O68" i="21"/>
  <c r="I68" i="21"/>
  <c r="AA24" i="21"/>
  <c r="Y24" i="21"/>
  <c r="W24" i="21"/>
  <c r="U24" i="21"/>
  <c r="R24" i="21"/>
  <c r="Q24" i="21"/>
  <c r="P24" i="21"/>
  <c r="O24" i="21"/>
  <c r="I24" i="21"/>
  <c r="J24" i="21" s="1"/>
  <c r="AD23" i="21"/>
  <c r="W23" i="21"/>
  <c r="U23" i="21"/>
  <c r="R23" i="21"/>
  <c r="Q23" i="21"/>
  <c r="I23" i="21"/>
  <c r="J23" i="21"/>
  <c r="AD22" i="21"/>
  <c r="W22" i="21"/>
  <c r="U22" i="21"/>
  <c r="R22" i="21"/>
  <c r="Q22" i="21"/>
  <c r="P22" i="21"/>
  <c r="O22" i="21"/>
  <c r="I22" i="21"/>
  <c r="J22" i="21" s="1"/>
  <c r="Y21" i="21"/>
  <c r="AD21" i="21" s="1"/>
  <c r="W21" i="21"/>
  <c r="U21" i="21"/>
  <c r="R21" i="21"/>
  <c r="Q21" i="21"/>
  <c r="S21" i="21" s="1"/>
  <c r="P21" i="21"/>
  <c r="I21" i="21"/>
  <c r="J21" i="21" s="1"/>
  <c r="AA20" i="21"/>
  <c r="Y20" i="21"/>
  <c r="W20" i="21"/>
  <c r="U20" i="21"/>
  <c r="R20" i="21"/>
  <c r="Q20" i="21"/>
  <c r="P20" i="21"/>
  <c r="O20" i="21"/>
  <c r="I20" i="21"/>
  <c r="Y62" i="21"/>
  <c r="AD62" i="21" s="1"/>
  <c r="W62" i="21"/>
  <c r="R62" i="21"/>
  <c r="Q62" i="21"/>
  <c r="P62" i="21"/>
  <c r="I62" i="21"/>
  <c r="J62" i="21" s="1"/>
  <c r="AD61" i="21"/>
  <c r="W61" i="21"/>
  <c r="R61" i="21"/>
  <c r="P61" i="21"/>
  <c r="I61" i="21"/>
  <c r="J61" i="21" s="1"/>
  <c r="AD56" i="21"/>
  <c r="W56" i="21"/>
  <c r="R56" i="21"/>
  <c r="Q56" i="21"/>
  <c r="P56" i="21"/>
  <c r="O56" i="21"/>
  <c r="I56" i="21"/>
  <c r="J56" i="21"/>
  <c r="Y19" i="21"/>
  <c r="AD19" i="21" s="1"/>
  <c r="W19" i="21"/>
  <c r="U19" i="21"/>
  <c r="R19" i="21"/>
  <c r="P19" i="21"/>
  <c r="I19" i="21"/>
  <c r="AD18" i="21"/>
  <c r="W18" i="21"/>
  <c r="U18" i="21"/>
  <c r="R18" i="21"/>
  <c r="Q18" i="21"/>
  <c r="P18" i="21"/>
  <c r="O18" i="21"/>
  <c r="I18" i="21"/>
  <c r="J18" i="21"/>
  <c r="AA17" i="21"/>
  <c r="AD17" i="21" s="1"/>
  <c r="W17" i="21"/>
  <c r="U17" i="21"/>
  <c r="R17" i="21"/>
  <c r="Q17" i="21"/>
  <c r="P17" i="21"/>
  <c r="O17" i="21"/>
  <c r="I17" i="21"/>
  <c r="J17" i="21"/>
  <c r="AA16" i="21"/>
  <c r="Y16" i="21"/>
  <c r="W16" i="21"/>
  <c r="U16" i="21"/>
  <c r="R16" i="21"/>
  <c r="Q16" i="21"/>
  <c r="P16" i="21"/>
  <c r="I16" i="21"/>
  <c r="J16" i="21" s="1"/>
  <c r="AD39" i="21"/>
  <c r="Y39" i="21"/>
  <c r="W39" i="21"/>
  <c r="R39" i="21"/>
  <c r="Q39" i="21"/>
  <c r="P39" i="21"/>
  <c r="O39" i="21"/>
  <c r="I39" i="21"/>
  <c r="J39" i="21" s="1"/>
  <c r="Y15" i="21"/>
  <c r="AD15" i="21" s="1"/>
  <c r="W15" i="21"/>
  <c r="U15" i="21"/>
  <c r="R15" i="21"/>
  <c r="Q15" i="21"/>
  <c r="P15" i="21"/>
  <c r="O15" i="21"/>
  <c r="I15" i="21"/>
  <c r="J15" i="21" s="1"/>
  <c r="AA14" i="21"/>
  <c r="AD14" i="21" s="1"/>
  <c r="W14" i="21"/>
  <c r="U14" i="21"/>
  <c r="R14" i="21"/>
  <c r="Q14" i="21"/>
  <c r="P14" i="21"/>
  <c r="O14" i="21"/>
  <c r="I14" i="21"/>
  <c r="Y13" i="21"/>
  <c r="AD13" i="21" s="1"/>
  <c r="W13" i="21"/>
  <c r="U13" i="21"/>
  <c r="R13" i="21"/>
  <c r="Q13" i="21"/>
  <c r="P13" i="21"/>
  <c r="O13" i="21"/>
  <c r="I13" i="21"/>
  <c r="J13" i="21"/>
  <c r="AD31" i="21"/>
  <c r="W31" i="21"/>
  <c r="R31" i="21"/>
  <c r="Q31" i="21"/>
  <c r="P31" i="21"/>
  <c r="O31" i="21"/>
  <c r="I31" i="21"/>
  <c r="J31" i="21" s="1"/>
  <c r="AA12" i="21"/>
  <c r="Y12" i="21"/>
  <c r="W12" i="21"/>
  <c r="U12" i="21"/>
  <c r="R12" i="21"/>
  <c r="Q12" i="21"/>
  <c r="P12" i="21"/>
  <c r="O12" i="21"/>
  <c r="I12" i="21"/>
  <c r="AD11" i="21"/>
  <c r="W11" i="21"/>
  <c r="U11" i="21"/>
  <c r="R11" i="21"/>
  <c r="Q11" i="21"/>
  <c r="P11" i="21"/>
  <c r="I11" i="21"/>
  <c r="J11" i="21" s="1"/>
  <c r="AA10" i="21"/>
  <c r="AD10" i="21" s="1"/>
  <c r="Y10" i="21"/>
  <c r="W10" i="21"/>
  <c r="U10" i="21"/>
  <c r="R10" i="21"/>
  <c r="Q10" i="21"/>
  <c r="P10" i="21"/>
  <c r="O10" i="21"/>
  <c r="I10" i="21"/>
  <c r="J10" i="21" s="1"/>
  <c r="AA9" i="21"/>
  <c r="AD9" i="21" s="1"/>
  <c r="W9" i="21"/>
  <c r="U9" i="21"/>
  <c r="R9" i="21"/>
  <c r="Q9" i="21"/>
  <c r="P9" i="21"/>
  <c r="I9" i="21"/>
  <c r="AA8" i="21"/>
  <c r="Y8" i="21"/>
  <c r="W8" i="21"/>
  <c r="U8" i="21"/>
  <c r="R8" i="21"/>
  <c r="Q8" i="21"/>
  <c r="P8" i="21"/>
  <c r="O8" i="21"/>
  <c r="I8" i="21"/>
  <c r="J8" i="21"/>
  <c r="Y7" i="21"/>
  <c r="AD7" i="21" s="1"/>
  <c r="W7" i="21"/>
  <c r="U7" i="21"/>
  <c r="R7" i="21"/>
  <c r="Q7" i="21"/>
  <c r="P7" i="21"/>
  <c r="O7" i="21"/>
  <c r="I7" i="21"/>
  <c r="J7" i="21"/>
  <c r="AA6" i="21"/>
  <c r="AD6" i="21" s="1"/>
  <c r="W6" i="21"/>
  <c r="U6" i="21"/>
  <c r="R6" i="21"/>
  <c r="Q6" i="21"/>
  <c r="P6" i="21"/>
  <c r="I6" i="21"/>
  <c r="J6" i="21" s="1"/>
  <c r="AA5" i="21"/>
  <c r="AD5" i="21" s="1"/>
  <c r="W5" i="21"/>
  <c r="U5" i="21"/>
  <c r="R5" i="21"/>
  <c r="Q5" i="21"/>
  <c r="P5" i="21"/>
  <c r="O5" i="21"/>
  <c r="I5" i="21"/>
  <c r="J5" i="21" s="1"/>
  <c r="AD12" i="21" l="1"/>
  <c r="AD16" i="21"/>
  <c r="S23" i="21"/>
  <c r="S68" i="21"/>
  <c r="S32" i="21"/>
  <c r="S34" i="21"/>
  <c r="S46" i="21"/>
  <c r="S80" i="21"/>
  <c r="AE23" i="21"/>
  <c r="S9" i="21"/>
  <c r="S64" i="21"/>
  <c r="AM11" i="24"/>
  <c r="AM6" i="24"/>
  <c r="AM21" i="24"/>
  <c r="Y17" i="23"/>
  <c r="P57" i="23"/>
  <c r="Y22" i="23"/>
  <c r="Y26" i="23"/>
  <c r="AL10" i="23"/>
  <c r="P49" i="23"/>
  <c r="Y50" i="23"/>
  <c r="AL57" i="23"/>
  <c r="AL50" i="23"/>
  <c r="AL49" i="23"/>
  <c r="Y30" i="23"/>
  <c r="Y8" i="23"/>
  <c r="P40" i="23"/>
  <c r="Y44" i="23"/>
  <c r="Y29" i="23"/>
  <c r="Y25" i="23"/>
  <c r="Y13" i="23"/>
  <c r="Y58" i="23"/>
  <c r="Y42" i="23"/>
  <c r="Y10" i="23"/>
  <c r="Y52" i="23"/>
  <c r="P52" i="23"/>
  <c r="P25" i="23"/>
  <c r="Y40" i="23"/>
  <c r="Y21" i="23"/>
  <c r="Y28" i="23"/>
  <c r="Y59" i="23"/>
  <c r="Y15" i="23"/>
  <c r="Y5" i="23"/>
  <c r="P33" i="23"/>
  <c r="P15" i="23"/>
  <c r="P56" i="23"/>
  <c r="Y7" i="23"/>
  <c r="P10" i="23"/>
  <c r="Y18" i="23"/>
  <c r="Y45" i="23"/>
  <c r="Y51" i="23"/>
  <c r="Y11" i="23"/>
  <c r="Y49" i="23"/>
  <c r="P48" i="23"/>
  <c r="Y43" i="23"/>
  <c r="P21" i="23"/>
  <c r="P37" i="23"/>
  <c r="P46" i="23"/>
  <c r="Y35" i="23"/>
  <c r="Y41" i="23"/>
  <c r="Y39" i="23"/>
  <c r="Y12" i="23"/>
  <c r="Y20" i="23"/>
  <c r="Y24" i="23"/>
  <c r="Y38" i="23"/>
  <c r="Y9" i="23"/>
  <c r="Y32" i="23"/>
  <c r="Y56" i="23"/>
  <c r="Y37" i="23"/>
  <c r="AM37" i="23" s="1"/>
  <c r="Y46" i="23"/>
  <c r="P35" i="23"/>
  <c r="Y33" i="23"/>
  <c r="P26" i="23"/>
  <c r="AM26" i="23" s="1"/>
  <c r="P36" i="23"/>
  <c r="AM36" i="23" s="1"/>
  <c r="Y53" i="23"/>
  <c r="P11" i="23"/>
  <c r="P58" i="23"/>
  <c r="P22" i="23"/>
  <c r="AM22" i="23" s="1"/>
  <c r="P29" i="23"/>
  <c r="P27" i="23"/>
  <c r="AM27" i="23" s="1"/>
  <c r="P34" i="23"/>
  <c r="AM34" i="23" s="1"/>
  <c r="P5" i="23"/>
  <c r="P55" i="23"/>
  <c r="AM55" i="23" s="1"/>
  <c r="P43" i="23"/>
  <c r="P59" i="23"/>
  <c r="P12" i="23"/>
  <c r="Y48" i="23"/>
  <c r="Y23" i="23"/>
  <c r="Y47" i="23"/>
  <c r="Y14" i="23"/>
  <c r="Y6" i="23"/>
  <c r="AM6" i="23" s="1"/>
  <c r="P20" i="23"/>
  <c r="P32" i="23"/>
  <c r="P24" i="23"/>
  <c r="P18" i="23"/>
  <c r="P61" i="23"/>
  <c r="AM61" i="23" s="1"/>
  <c r="P17" i="23"/>
  <c r="AM17" i="23" s="1"/>
  <c r="P41" i="23"/>
  <c r="P16" i="23"/>
  <c r="AM16" i="23" s="1"/>
  <c r="P30" i="23"/>
  <c r="P13" i="23"/>
  <c r="P60" i="23"/>
  <c r="AM60" i="23" s="1"/>
  <c r="P53" i="23"/>
  <c r="P54" i="23"/>
  <c r="AM54" i="23" s="1"/>
  <c r="P9" i="23"/>
  <c r="P44" i="23"/>
  <c r="P19" i="23"/>
  <c r="AM19" i="23" s="1"/>
  <c r="P42" i="23"/>
  <c r="P39" i="23"/>
  <c r="P38" i="23"/>
  <c r="P50" i="23"/>
  <c r="P51" i="23"/>
  <c r="P8" i="23"/>
  <c r="P47" i="23"/>
  <c r="P7" i="23"/>
  <c r="P31" i="23"/>
  <c r="AM31" i="23" s="1"/>
  <c r="P28" i="23"/>
  <c r="P14" i="23"/>
  <c r="P23" i="23"/>
  <c r="P45" i="23"/>
  <c r="J80" i="21"/>
  <c r="S15" i="21"/>
  <c r="AE15" i="21" s="1"/>
  <c r="AD20" i="21"/>
  <c r="S24" i="21"/>
  <c r="S77" i="21"/>
  <c r="S38" i="21"/>
  <c r="S59" i="21"/>
  <c r="S72" i="21"/>
  <c r="U73" i="21"/>
  <c r="S56" i="21"/>
  <c r="AE60" i="21"/>
  <c r="S5" i="21"/>
  <c r="S16" i="21"/>
  <c r="S69" i="21"/>
  <c r="S71" i="21"/>
  <c r="S82" i="21"/>
  <c r="AD30" i="21"/>
  <c r="AE38" i="21"/>
  <c r="U72" i="21"/>
  <c r="AE72" i="21" s="1"/>
  <c r="U74" i="21"/>
  <c r="AE77" i="21"/>
  <c r="AE83" i="21"/>
  <c r="S74" i="21"/>
  <c r="AE21" i="21"/>
  <c r="AE35" i="21"/>
  <c r="S6" i="21"/>
  <c r="AD8" i="21"/>
  <c r="J12" i="21"/>
  <c r="S13" i="21"/>
  <c r="J14" i="21"/>
  <c r="S17" i="21"/>
  <c r="S19" i="21"/>
  <c r="S61" i="21"/>
  <c r="AE61" i="21" s="1"/>
  <c r="S62" i="21"/>
  <c r="S20" i="21"/>
  <c r="AD24" i="21"/>
  <c r="AE24" i="21" s="1"/>
  <c r="S70" i="21"/>
  <c r="S75" i="21"/>
  <c r="S76" i="21"/>
  <c r="S81" i="21"/>
  <c r="S27" i="21"/>
  <c r="AE27" i="21" s="1"/>
  <c r="AE28" i="21"/>
  <c r="J37" i="21"/>
  <c r="AE37" i="21" s="1"/>
  <c r="AE44" i="21"/>
  <c r="AE47" i="21"/>
  <c r="AE53" i="21"/>
  <c r="J55" i="21"/>
  <c r="AE55" i="21" s="1"/>
  <c r="S63" i="21"/>
  <c r="AE63" i="21" s="1"/>
  <c r="S65" i="21"/>
  <c r="S66" i="21"/>
  <c r="AE66" i="21" s="1"/>
  <c r="U78" i="21"/>
  <c r="AE78" i="21" s="1"/>
  <c r="J79" i="21"/>
  <c r="U79" i="21"/>
  <c r="AE69" i="21"/>
  <c r="AE74" i="21"/>
  <c r="S8" i="21"/>
  <c r="AE8" i="21" s="1"/>
  <c r="J9" i="21"/>
  <c r="AE9" i="21" s="1"/>
  <c r="S10" i="21"/>
  <c r="S11" i="21"/>
  <c r="S12" i="21"/>
  <c r="S31" i="21"/>
  <c r="S14" i="21"/>
  <c r="S39" i="21"/>
  <c r="AE16" i="21"/>
  <c r="J19" i="21"/>
  <c r="AE56" i="21"/>
  <c r="J20" i="21"/>
  <c r="J68" i="21"/>
  <c r="J70" i="21"/>
  <c r="J71" i="21"/>
  <c r="AE71" i="21" s="1"/>
  <c r="J81" i="21"/>
  <c r="J26" i="21"/>
  <c r="J82" i="21"/>
  <c r="AE82" i="21" s="1"/>
  <c r="S29" i="21"/>
  <c r="S30" i="21"/>
  <c r="AE34" i="21"/>
  <c r="S40" i="21"/>
  <c r="AE42" i="21"/>
  <c r="S45" i="21"/>
  <c r="AE46" i="21"/>
  <c r="S48" i="21"/>
  <c r="S49" i="21"/>
  <c r="AE49" i="21" s="1"/>
  <c r="S50" i="21"/>
  <c r="S54" i="21"/>
  <c r="AE54" i="21" s="1"/>
  <c r="J58" i="21"/>
  <c r="AE58" i="21" s="1"/>
  <c r="AE59" i="21"/>
  <c r="J64" i="21"/>
  <c r="AE64" i="21" s="1"/>
  <c r="J67" i="21"/>
  <c r="AE67" i="21" s="1"/>
  <c r="AE5" i="21"/>
  <c r="S7" i="21"/>
  <c r="AE7" i="21" s="1"/>
  <c r="S18" i="21"/>
  <c r="AE18" i="21" s="1"/>
  <c r="S22" i="21"/>
  <c r="AE22" i="21" s="1"/>
  <c r="S26" i="21"/>
  <c r="AE32" i="21"/>
  <c r="J5" i="22"/>
  <c r="J16" i="22"/>
  <c r="S35" i="22"/>
  <c r="J36" i="22"/>
  <c r="Y40" i="22"/>
  <c r="AD40" i="22" s="1"/>
  <c r="AD17" i="22"/>
  <c r="J29" i="22"/>
  <c r="J30" i="22"/>
  <c r="J34" i="22"/>
  <c r="J35" i="22"/>
  <c r="AD7" i="22"/>
  <c r="S27" i="22"/>
  <c r="J37" i="22"/>
  <c r="H43" i="22"/>
  <c r="J24" i="22"/>
  <c r="J27" i="22"/>
  <c r="J20" i="22"/>
  <c r="J13" i="22"/>
  <c r="J15" i="22"/>
  <c r="J33" i="22"/>
  <c r="J14" i="22"/>
  <c r="J17" i="22"/>
  <c r="S32" i="22"/>
  <c r="S34" i="22"/>
  <c r="I42" i="22"/>
  <c r="J42" i="22" s="1"/>
  <c r="P5" i="22"/>
  <c r="S5" i="22" s="1"/>
  <c r="J6" i="22"/>
  <c r="W14" i="22"/>
  <c r="P18" i="22"/>
  <c r="S18" i="22" s="1"/>
  <c r="W19" i="22"/>
  <c r="W23" i="22"/>
  <c r="W24" i="22"/>
  <c r="J28" i="22"/>
  <c r="S30" i="22"/>
  <c r="AE30" i="22" s="1"/>
  <c r="J32" i="22"/>
  <c r="W33" i="22"/>
  <c r="J40" i="22"/>
  <c r="W40" i="22"/>
  <c r="I44" i="22"/>
  <c r="J44" i="22" s="1"/>
  <c r="S38" i="22"/>
  <c r="W6" i="22"/>
  <c r="S8" i="22"/>
  <c r="P10" i="22"/>
  <c r="S10" i="22" s="1"/>
  <c r="P11" i="22"/>
  <c r="S11" i="22" s="1"/>
  <c r="W12" i="22"/>
  <c r="W16" i="22"/>
  <c r="J18" i="22"/>
  <c r="AD19" i="22"/>
  <c r="W22" i="22"/>
  <c r="S24" i="22"/>
  <c r="AE24" i="22" s="1"/>
  <c r="W25" i="22"/>
  <c r="W42" i="22"/>
  <c r="AD6" i="22"/>
  <c r="J8" i="22"/>
  <c r="S9" i="22"/>
  <c r="J10" i="22"/>
  <c r="J11" i="22"/>
  <c r="S13" i="22"/>
  <c r="S22" i="22"/>
  <c r="S25" i="22"/>
  <c r="AE25" i="22" s="1"/>
  <c r="S26" i="22"/>
  <c r="W27" i="22"/>
  <c r="AE27" i="22" s="1"/>
  <c r="W29" i="22"/>
  <c r="W31" i="22"/>
  <c r="W37" i="22"/>
  <c r="W39" i="22"/>
  <c r="P41" i="22"/>
  <c r="S41" i="22" s="1"/>
  <c r="W5" i="22"/>
  <c r="P7" i="22"/>
  <c r="S7" i="22" s="1"/>
  <c r="W8" i="22"/>
  <c r="W10" i="22"/>
  <c r="W11" i="22"/>
  <c r="J12" i="22"/>
  <c r="W13" i="22"/>
  <c r="P15" i="22"/>
  <c r="S15" i="22" s="1"/>
  <c r="W18" i="22"/>
  <c r="J19" i="22"/>
  <c r="P20" i="22"/>
  <c r="S20" i="22" s="1"/>
  <c r="P21" i="22"/>
  <c r="S21" i="22" s="1"/>
  <c r="W21" i="22"/>
  <c r="W26" i="22"/>
  <c r="AE26" i="22" s="1"/>
  <c r="W28" i="22"/>
  <c r="P29" i="22"/>
  <c r="S29" i="22" s="1"/>
  <c r="P33" i="22"/>
  <c r="S33" i="22" s="1"/>
  <c r="P36" i="22"/>
  <c r="S36" i="22" s="1"/>
  <c r="P37" i="22"/>
  <c r="S37" i="22" s="1"/>
  <c r="P39" i="22"/>
  <c r="S39" i="22" s="1"/>
  <c r="P42" i="22"/>
  <c r="S42" i="22" s="1"/>
  <c r="I43" i="22"/>
  <c r="J43" i="22" s="1"/>
  <c r="W43" i="22"/>
  <c r="J45" i="22"/>
  <c r="AE45" i="22" s="1"/>
  <c r="P6" i="22"/>
  <c r="S6" i="22" s="1"/>
  <c r="AE6" i="22" s="1"/>
  <c r="W7" i="22"/>
  <c r="J9" i="22"/>
  <c r="P12" i="22"/>
  <c r="S12" i="22" s="1"/>
  <c r="P14" i="22"/>
  <c r="S14" i="22" s="1"/>
  <c r="W15" i="22"/>
  <c r="P16" i="22"/>
  <c r="S16" i="22" s="1"/>
  <c r="P17" i="22"/>
  <c r="S17" i="22" s="1"/>
  <c r="P19" i="22"/>
  <c r="S19" i="22" s="1"/>
  <c r="W20" i="22"/>
  <c r="P23" i="22"/>
  <c r="S23" i="22" s="1"/>
  <c r="P28" i="22"/>
  <c r="S28" i="22" s="1"/>
  <c r="W32" i="22"/>
  <c r="W34" i="22"/>
  <c r="AE34" i="22" s="1"/>
  <c r="W36" i="22"/>
  <c r="W38" i="22"/>
  <c r="AE38" i="22" s="1"/>
  <c r="W44" i="22"/>
  <c r="AE44" i="22" s="1"/>
  <c r="J31" i="22"/>
  <c r="P31" i="22"/>
  <c r="S31" i="22" s="1"/>
  <c r="W35" i="22"/>
  <c r="AE35" i="22" s="1"/>
  <c r="W41" i="22"/>
  <c r="AE41" i="22" s="1"/>
  <c r="AE19" i="21"/>
  <c r="AE51" i="21"/>
  <c r="AE73" i="21"/>
  <c r="AE10" i="21"/>
  <c r="AE11" i="21"/>
  <c r="AE13" i="21"/>
  <c r="AE25" i="21"/>
  <c r="AE75" i="21"/>
  <c r="AE30" i="21"/>
  <c r="AE33" i="21"/>
  <c r="AE36" i="21"/>
  <c r="AE41" i="21"/>
  <c r="AE45" i="21"/>
  <c r="AE48" i="21"/>
  <c r="AE50" i="21"/>
  <c r="AE57" i="21"/>
  <c r="AE65" i="21"/>
  <c r="AE6" i="21"/>
  <c r="AE31" i="21"/>
  <c r="AE39" i="21"/>
  <c r="AE17" i="21"/>
  <c r="AE62" i="21"/>
  <c r="AE76" i="21"/>
  <c r="AE29" i="21"/>
  <c r="AE40" i="21"/>
  <c r="AE43" i="21"/>
  <c r="AE52" i="21"/>
  <c r="U80" i="21"/>
  <c r="AE80" i="21" s="1"/>
  <c r="AE68" i="21" l="1"/>
  <c r="AE20" i="21"/>
  <c r="AM46" i="23"/>
  <c r="AM40" i="23"/>
  <c r="AM57" i="23"/>
  <c r="AM33" i="23"/>
  <c r="AM15" i="23"/>
  <c r="AM48" i="23"/>
  <c r="AM49" i="23"/>
  <c r="AM50" i="23"/>
  <c r="AM56" i="23"/>
  <c r="AM53" i="23"/>
  <c r="AM32" i="23"/>
  <c r="AM20" i="23"/>
  <c r="AM35" i="23"/>
  <c r="AM43" i="23"/>
  <c r="AM51" i="23"/>
  <c r="AM7" i="23"/>
  <c r="AM5" i="23"/>
  <c r="AM21" i="23"/>
  <c r="AM52" i="23"/>
  <c r="AM13" i="23"/>
  <c r="AM14" i="23"/>
  <c r="AM9" i="23"/>
  <c r="AM12" i="23"/>
  <c r="AM45" i="23"/>
  <c r="AM10" i="23"/>
  <c r="AM25" i="23"/>
  <c r="AM8" i="23"/>
  <c r="AM47" i="23"/>
  <c r="AM38" i="23"/>
  <c r="AM39" i="23"/>
  <c r="AM18" i="23"/>
  <c r="AM59" i="23"/>
  <c r="AM42" i="23"/>
  <c r="AM29" i="23"/>
  <c r="AM30" i="23"/>
  <c r="AM23" i="23"/>
  <c r="AM24" i="23"/>
  <c r="AM41" i="23"/>
  <c r="AM11" i="23"/>
  <c r="AM28" i="23"/>
  <c r="AM58" i="23"/>
  <c r="AM44" i="23"/>
  <c r="AE70" i="21"/>
  <c r="AE79" i="21"/>
  <c r="AE14" i="21"/>
  <c r="AE26" i="21"/>
  <c r="AE81" i="21"/>
  <c r="AE12" i="21"/>
  <c r="AE11" i="22"/>
  <c r="AE32" i="22"/>
  <c r="AE42" i="22"/>
  <c r="AE18" i="22"/>
  <c r="AE5" i="22"/>
  <c r="AE17" i="22"/>
  <c r="AE22" i="22"/>
  <c r="AE14" i="22"/>
  <c r="AE33" i="22"/>
  <c r="AE23" i="22"/>
  <c r="AE16" i="22"/>
  <c r="AE9" i="22"/>
  <c r="AE37" i="22"/>
  <c r="AE13" i="22"/>
  <c r="AE8" i="22"/>
  <c r="AE28" i="22"/>
  <c r="AE39" i="22"/>
  <c r="AE29" i="22"/>
  <c r="AE21" i="22"/>
  <c r="AE15" i="22"/>
  <c r="AE10" i="22"/>
  <c r="AE40" i="22"/>
  <c r="AE20" i="22"/>
  <c r="AE43" i="22"/>
  <c r="AE36" i="22"/>
  <c r="AE7" i="22"/>
  <c r="AE31" i="22"/>
  <c r="AE19" i="22"/>
  <c r="AE12" i="22"/>
  <c r="AE89" i="20" l="1"/>
  <c r="AE22" i="20" s="1"/>
  <c r="AU89" i="20"/>
  <c r="AS89" i="20"/>
  <c r="AS71" i="20" s="1"/>
  <c r="AV71" i="20" s="1"/>
  <c r="AQ89" i="20"/>
  <c r="AQ47" i="20" s="1"/>
  <c r="AO89" i="20"/>
  <c r="AO47" i="20" s="1"/>
  <c r="AV47" i="20" s="1"/>
  <c r="AM89" i="20"/>
  <c r="AM85" i="20" s="1"/>
  <c r="AV85" i="20" s="1"/>
  <c r="AI89" i="20"/>
  <c r="AI46" i="20" s="1"/>
  <c r="AG89" i="20"/>
  <c r="AG75" i="20" s="1"/>
  <c r="AC89" i="20"/>
  <c r="AC70" i="20" s="1"/>
  <c r="Z89" i="20"/>
  <c r="Z88" i="20" s="1"/>
  <c r="AA88" i="20" s="1"/>
  <c r="Y89" i="20"/>
  <c r="Y37" i="20" s="1"/>
  <c r="X89" i="20"/>
  <c r="W89" i="20"/>
  <c r="W79" i="20" s="1"/>
  <c r="Q89" i="20"/>
  <c r="Q47" i="20" s="1"/>
  <c r="P89" i="20"/>
  <c r="P47" i="20" s="1"/>
  <c r="R47" i="20" s="1"/>
  <c r="O89" i="20"/>
  <c r="O65" i="20" s="1"/>
  <c r="N89" i="20"/>
  <c r="N80" i="20" s="1"/>
  <c r="M89" i="20"/>
  <c r="L89" i="20"/>
  <c r="L74" i="20" s="1"/>
  <c r="O73" i="20"/>
  <c r="AO65" i="20"/>
  <c r="AV65" i="20" s="1"/>
  <c r="AC65" i="20"/>
  <c r="O68" i="20"/>
  <c r="O66" i="20"/>
  <c r="AC77" i="20"/>
  <c r="P77" i="20"/>
  <c r="O77" i="20"/>
  <c r="AO79" i="20"/>
  <c r="AV79" i="20" s="1"/>
  <c r="Z79" i="20"/>
  <c r="AM83" i="20"/>
  <c r="AV83" i="20" s="1"/>
  <c r="Z83" i="20"/>
  <c r="AA83" i="20" s="1"/>
  <c r="AC56" i="20"/>
  <c r="Z56" i="20"/>
  <c r="AA56" i="20" s="1"/>
  <c r="Z81" i="20"/>
  <c r="Q80" i="20"/>
  <c r="Q76" i="20"/>
  <c r="M76" i="20"/>
  <c r="AG78" i="20"/>
  <c r="AV78" i="20" s="1"/>
  <c r="Q78" i="20"/>
  <c r="M78" i="20"/>
  <c r="AO75" i="20"/>
  <c r="Z75" i="20"/>
  <c r="AA75" i="20" s="1"/>
  <c r="Q75" i="20"/>
  <c r="P75" i="20"/>
  <c r="AO72" i="20"/>
  <c r="AV72" i="20" s="1"/>
  <c r="Z72" i="20"/>
  <c r="AA72" i="20" s="1"/>
  <c r="Q72" i="20"/>
  <c r="P72" i="20"/>
  <c r="AO74" i="20"/>
  <c r="AV74" i="20" s="1"/>
  <c r="Z74" i="20"/>
  <c r="X74" i="20"/>
  <c r="P74" i="20"/>
  <c r="AQ51" i="20"/>
  <c r="AO51" i="20"/>
  <c r="AV51" i="20" s="1"/>
  <c r="AC51" i="20"/>
  <c r="Z51" i="20"/>
  <c r="W51" i="20"/>
  <c r="P51" i="20"/>
  <c r="O51" i="20"/>
  <c r="AC63" i="20"/>
  <c r="Z63" i="20"/>
  <c r="W63" i="20"/>
  <c r="Q63" i="20"/>
  <c r="O63" i="20"/>
  <c r="Z67" i="20"/>
  <c r="AA67" i="20" s="1"/>
  <c r="Q67" i="20"/>
  <c r="M67" i="20"/>
  <c r="AO43" i="20"/>
  <c r="AC43" i="20"/>
  <c r="Z43" i="20"/>
  <c r="AA43" i="20" s="1"/>
  <c r="Q43" i="20"/>
  <c r="P43" i="20"/>
  <c r="N43" i="20"/>
  <c r="Z69" i="20"/>
  <c r="W69" i="20"/>
  <c r="Q69" i="20"/>
  <c r="P69" i="20"/>
  <c r="R69" i="20" s="1"/>
  <c r="AO53" i="20"/>
  <c r="AV53" i="20" s="1"/>
  <c r="AC53" i="20"/>
  <c r="Z53" i="20"/>
  <c r="Y53" i="20"/>
  <c r="W53" i="20"/>
  <c r="O53" i="20"/>
  <c r="AO62" i="20"/>
  <c r="AV62" i="20" s="1"/>
  <c r="AC62" i="20"/>
  <c r="Z62" i="20"/>
  <c r="Y62" i="20"/>
  <c r="X62" i="20"/>
  <c r="W62" i="20"/>
  <c r="P62" i="20"/>
  <c r="O62" i="20"/>
  <c r="N62" i="20"/>
  <c r="AC54" i="20"/>
  <c r="Z54" i="20"/>
  <c r="X54" i="20"/>
  <c r="Q54" i="20"/>
  <c r="P54" i="20"/>
  <c r="N54" i="20"/>
  <c r="AO55" i="20"/>
  <c r="AV55" i="20" s="1"/>
  <c r="AC55" i="20"/>
  <c r="Z55" i="20"/>
  <c r="X55" i="20"/>
  <c r="W55" i="20"/>
  <c r="Q55" i="20"/>
  <c r="P55" i="20"/>
  <c r="O55" i="20"/>
  <c r="AC58" i="20"/>
  <c r="Z58" i="20"/>
  <c r="W58" i="20"/>
  <c r="Q58" i="20"/>
  <c r="P58" i="20"/>
  <c r="O58" i="20"/>
  <c r="L58" i="20"/>
  <c r="AO61" i="20"/>
  <c r="AV61" i="20" s="1"/>
  <c r="Z61" i="20"/>
  <c r="Y61" i="20"/>
  <c r="Q61" i="20"/>
  <c r="P61" i="20"/>
  <c r="Z64" i="20"/>
  <c r="W64" i="20"/>
  <c r="Q64" i="20"/>
  <c r="AO44" i="20"/>
  <c r="AV44" i="20" s="1"/>
  <c r="AC44" i="20"/>
  <c r="Z44" i="20"/>
  <c r="X44" i="20"/>
  <c r="Q44" i="20"/>
  <c r="AO38" i="20"/>
  <c r="AV38" i="20" s="1"/>
  <c r="AC38" i="20"/>
  <c r="Z38" i="20"/>
  <c r="W38" i="20"/>
  <c r="Q38" i="20"/>
  <c r="P38" i="20"/>
  <c r="O38" i="20"/>
  <c r="AO45" i="20"/>
  <c r="AV45" i="20" s="1"/>
  <c r="AC45" i="20"/>
  <c r="Z45" i="20"/>
  <c r="W45" i="20"/>
  <c r="Q45" i="20"/>
  <c r="O45" i="20"/>
  <c r="Z60" i="20"/>
  <c r="W60" i="20"/>
  <c r="Q60" i="20"/>
  <c r="P60" i="20"/>
  <c r="R60" i="20" s="1"/>
  <c r="Z59" i="20"/>
  <c r="X59" i="20"/>
  <c r="W59" i="20"/>
  <c r="Q59" i="20"/>
  <c r="L59" i="20"/>
  <c r="Z57" i="20"/>
  <c r="X57" i="20"/>
  <c r="Q57" i="20"/>
  <c r="P57" i="20"/>
  <c r="N57" i="20"/>
  <c r="AO46" i="20"/>
  <c r="AG46" i="20"/>
  <c r="AC46" i="20"/>
  <c r="Z46" i="20"/>
  <c r="W46" i="20"/>
  <c r="Q46" i="20"/>
  <c r="O46" i="20"/>
  <c r="M46" i="20"/>
  <c r="L46" i="20"/>
  <c r="AO50" i="20"/>
  <c r="AG50" i="20"/>
  <c r="AC50" i="20"/>
  <c r="Z50" i="20"/>
  <c r="X50" i="20"/>
  <c r="W50" i="20"/>
  <c r="Q50" i="20"/>
  <c r="P50" i="20"/>
  <c r="O50" i="20"/>
  <c r="L50" i="20"/>
  <c r="AC49" i="20"/>
  <c r="Z49" i="20"/>
  <c r="X49" i="20"/>
  <c r="W49" i="20"/>
  <c r="Q49" i="20"/>
  <c r="AO42" i="20"/>
  <c r="AV42" i="20" s="1"/>
  <c r="AC42" i="20"/>
  <c r="Z42" i="20"/>
  <c r="Y42" i="20"/>
  <c r="X42" i="20"/>
  <c r="W42" i="20"/>
  <c r="Q42" i="20"/>
  <c r="P42" i="20"/>
  <c r="O42" i="20"/>
  <c r="N42" i="20"/>
  <c r="AO39" i="20"/>
  <c r="AV39" i="20" s="1"/>
  <c r="AC39" i="20"/>
  <c r="Z39" i="20"/>
  <c r="Y39" i="20"/>
  <c r="W39" i="20"/>
  <c r="Q39" i="20"/>
  <c r="O39" i="20"/>
  <c r="AO33" i="20"/>
  <c r="AV33" i="20" s="1"/>
  <c r="AC33" i="20"/>
  <c r="Z33" i="20"/>
  <c r="Y33" i="20"/>
  <c r="Q33" i="20"/>
  <c r="P33" i="20"/>
  <c r="N33" i="20"/>
  <c r="AQ21" i="20"/>
  <c r="AO21" i="20"/>
  <c r="AC21" i="20"/>
  <c r="Z21" i="20"/>
  <c r="Y21" i="20"/>
  <c r="Q21" i="20"/>
  <c r="P21" i="20"/>
  <c r="O21" i="20"/>
  <c r="AO37" i="20"/>
  <c r="AV37" i="20" s="1"/>
  <c r="AC37" i="20"/>
  <c r="Z37" i="20"/>
  <c r="X37" i="20"/>
  <c r="Q37" i="20"/>
  <c r="P37" i="20"/>
  <c r="N37" i="20"/>
  <c r="AO41" i="20"/>
  <c r="AV41" i="20" s="1"/>
  <c r="AC41" i="20"/>
  <c r="Z41" i="20"/>
  <c r="X41" i="20"/>
  <c r="W41" i="20"/>
  <c r="Q41" i="20"/>
  <c r="P41" i="20"/>
  <c r="O41" i="20"/>
  <c r="AO40" i="20"/>
  <c r="AV40" i="20" s="1"/>
  <c r="AC40" i="20"/>
  <c r="Z40" i="20"/>
  <c r="W40" i="20"/>
  <c r="Q40" i="20"/>
  <c r="P40" i="20"/>
  <c r="R40" i="20" s="1"/>
  <c r="AO36" i="20"/>
  <c r="AM36" i="20"/>
  <c r="AC36" i="20"/>
  <c r="Z36" i="20"/>
  <c r="X36" i="20"/>
  <c r="Q36" i="20"/>
  <c r="P36" i="20"/>
  <c r="Z52" i="20"/>
  <c r="Y52" i="20"/>
  <c r="W52" i="20"/>
  <c r="Q52" i="20"/>
  <c r="L52" i="20"/>
  <c r="AO32" i="20"/>
  <c r="AV32" i="20" s="1"/>
  <c r="AC32" i="20"/>
  <c r="Z32" i="20"/>
  <c r="X32" i="20"/>
  <c r="W32" i="20"/>
  <c r="Q32" i="20"/>
  <c r="O32" i="20"/>
  <c r="AC27" i="20"/>
  <c r="Z27" i="20"/>
  <c r="Y27" i="20"/>
  <c r="Q27" i="20"/>
  <c r="P27" i="20"/>
  <c r="R27" i="20" s="1"/>
  <c r="AC35" i="20"/>
  <c r="Z35" i="20"/>
  <c r="Y35" i="20"/>
  <c r="X35" i="20"/>
  <c r="W35" i="20"/>
  <c r="Q35" i="20"/>
  <c r="P35" i="20"/>
  <c r="N35" i="20"/>
  <c r="AO31" i="20"/>
  <c r="AV31" i="20" s="1"/>
  <c r="AC31" i="20"/>
  <c r="Z31" i="20"/>
  <c r="X31" i="20"/>
  <c r="W31" i="20"/>
  <c r="Q31" i="20"/>
  <c r="M31" i="20"/>
  <c r="AO34" i="20"/>
  <c r="AC34" i="20"/>
  <c r="Z34" i="20"/>
  <c r="X34" i="20"/>
  <c r="W34" i="20"/>
  <c r="Q34" i="20"/>
  <c r="P34" i="20"/>
  <c r="N34" i="20"/>
  <c r="Z48" i="20"/>
  <c r="X48" i="20"/>
  <c r="W48" i="20"/>
  <c r="Q48" i="20"/>
  <c r="AO23" i="20"/>
  <c r="AV23" i="20" s="1"/>
  <c r="AC23" i="20"/>
  <c r="Z23" i="20"/>
  <c r="X23" i="20"/>
  <c r="W23" i="20"/>
  <c r="Q23" i="20"/>
  <c r="O23" i="20"/>
  <c r="AO30" i="20"/>
  <c r="AV30" i="20" s="1"/>
  <c r="AC30" i="20"/>
  <c r="Z30" i="20"/>
  <c r="Y30" i="20"/>
  <c r="W30" i="20"/>
  <c r="Q30" i="20"/>
  <c r="AQ24" i="20"/>
  <c r="AO24" i="20"/>
  <c r="AC24" i="20"/>
  <c r="Z24" i="20"/>
  <c r="Y24" i="20"/>
  <c r="X24" i="20"/>
  <c r="W24" i="20"/>
  <c r="Q24" i="20"/>
  <c r="P24" i="20"/>
  <c r="O24" i="20"/>
  <c r="AO25" i="20"/>
  <c r="AV25" i="20" s="1"/>
  <c r="AC25" i="20"/>
  <c r="Z25" i="20"/>
  <c r="Y25" i="20"/>
  <c r="X25" i="20"/>
  <c r="W25" i="20"/>
  <c r="Q25" i="20"/>
  <c r="O25" i="20"/>
  <c r="AO26" i="20"/>
  <c r="AC26" i="20"/>
  <c r="Z26" i="20"/>
  <c r="X26" i="20"/>
  <c r="W26" i="20"/>
  <c r="Q26" i="20"/>
  <c r="N26" i="20"/>
  <c r="AQ29" i="20"/>
  <c r="AO29" i="20"/>
  <c r="AG29" i="20"/>
  <c r="AC29" i="20"/>
  <c r="Z29" i="20"/>
  <c r="X29" i="20"/>
  <c r="W29" i="20"/>
  <c r="Q29" i="20"/>
  <c r="O29" i="20"/>
  <c r="M29" i="20"/>
  <c r="L29" i="20"/>
  <c r="AO28" i="20"/>
  <c r="AV28" i="20" s="1"/>
  <c r="AC28" i="20"/>
  <c r="Z28" i="20"/>
  <c r="Y28" i="20"/>
  <c r="X28" i="20"/>
  <c r="W28" i="20"/>
  <c r="Q28" i="20"/>
  <c r="P28" i="20"/>
  <c r="AO17" i="20"/>
  <c r="AV17" i="20" s="1"/>
  <c r="AC17" i="20"/>
  <c r="Z17" i="20"/>
  <c r="X17" i="20"/>
  <c r="W17" i="20"/>
  <c r="Q17" i="20"/>
  <c r="O17" i="20"/>
  <c r="AC22" i="20"/>
  <c r="Z22" i="20"/>
  <c r="Y22" i="20"/>
  <c r="X22" i="20"/>
  <c r="W22" i="20"/>
  <c r="Q22" i="20"/>
  <c r="N22" i="20"/>
  <c r="AQ19" i="20"/>
  <c r="AO19" i="20"/>
  <c r="AV19" i="20" s="1"/>
  <c r="AC19" i="20"/>
  <c r="Z19" i="20"/>
  <c r="X19" i="20"/>
  <c r="Q19" i="20"/>
  <c r="P19" i="20"/>
  <c r="O19" i="20"/>
  <c r="N19" i="20"/>
  <c r="AC20" i="20"/>
  <c r="Z20" i="20"/>
  <c r="Y20" i="20"/>
  <c r="X20" i="20"/>
  <c r="W20" i="20"/>
  <c r="Q20" i="20"/>
  <c r="P20" i="20"/>
  <c r="AQ9" i="20"/>
  <c r="AO9" i="20"/>
  <c r="AV9" i="20" s="1"/>
  <c r="AC9" i="20"/>
  <c r="Z9" i="20"/>
  <c r="Y9" i="20"/>
  <c r="X9" i="20"/>
  <c r="W9" i="20"/>
  <c r="Q9" i="20"/>
  <c r="O9" i="20"/>
  <c r="AQ7" i="20"/>
  <c r="AO7" i="20"/>
  <c r="AC7" i="20"/>
  <c r="Z7" i="20"/>
  <c r="Y7" i="20"/>
  <c r="X7" i="20"/>
  <c r="W7" i="20"/>
  <c r="Q7" i="20"/>
  <c r="P7" i="20"/>
  <c r="O7" i="20"/>
  <c r="AO18" i="20"/>
  <c r="AV18" i="20" s="1"/>
  <c r="AC18" i="20"/>
  <c r="Z18" i="20"/>
  <c r="X18" i="20"/>
  <c r="W18" i="20"/>
  <c r="Q18" i="20"/>
  <c r="O18" i="20"/>
  <c r="N18" i="20"/>
  <c r="AS16" i="20"/>
  <c r="AO16" i="20"/>
  <c r="AV16" i="20" s="1"/>
  <c r="AC16" i="20"/>
  <c r="Z16" i="20"/>
  <c r="Y16" i="20"/>
  <c r="X16" i="20"/>
  <c r="W16" i="20"/>
  <c r="Q16" i="20"/>
  <c r="P16" i="20"/>
  <c r="N16" i="20"/>
  <c r="AC5" i="20"/>
  <c r="Z5" i="20"/>
  <c r="X5" i="20"/>
  <c r="W5" i="20"/>
  <c r="Q5" i="20"/>
  <c r="O5" i="20"/>
  <c r="AQ11" i="20"/>
  <c r="AV11" i="20" s="1"/>
  <c r="AC11" i="20"/>
  <c r="Z11" i="20"/>
  <c r="Y11" i="20"/>
  <c r="X11" i="20"/>
  <c r="W11" i="20"/>
  <c r="Q11" i="20"/>
  <c r="P11" i="20"/>
  <c r="R11" i="20" s="1"/>
  <c r="AO12" i="20"/>
  <c r="AV12" i="20" s="1"/>
  <c r="AC12" i="20"/>
  <c r="Z12" i="20"/>
  <c r="X12" i="20"/>
  <c r="W12" i="20"/>
  <c r="Q12" i="20"/>
  <c r="N12" i="20"/>
  <c r="AO10" i="20"/>
  <c r="AV10" i="20" s="1"/>
  <c r="AC10" i="20"/>
  <c r="Z10" i="20"/>
  <c r="Y10" i="20"/>
  <c r="X10" i="20"/>
  <c r="W10" i="20"/>
  <c r="Q10" i="20"/>
  <c r="P10" i="20"/>
  <c r="O10" i="20"/>
  <c r="N10" i="20"/>
  <c r="AS15" i="20"/>
  <c r="AO15" i="20"/>
  <c r="AV15" i="20" s="1"/>
  <c r="AC15" i="20"/>
  <c r="Z15" i="20"/>
  <c r="Y15" i="20"/>
  <c r="X15" i="20"/>
  <c r="W15" i="20"/>
  <c r="Q15" i="20"/>
  <c r="P15" i="20"/>
  <c r="N15" i="20"/>
  <c r="AQ14" i="20"/>
  <c r="AG14" i="20"/>
  <c r="AC14" i="20"/>
  <c r="Z14" i="20"/>
  <c r="Y14" i="20"/>
  <c r="X14" i="20"/>
  <c r="W14" i="20"/>
  <c r="Q14" i="20"/>
  <c r="P14" i="20"/>
  <c r="O14" i="20"/>
  <c r="L14" i="20"/>
  <c r="AC13" i="20"/>
  <c r="Z13" i="20"/>
  <c r="Y13" i="20"/>
  <c r="X13" i="20"/>
  <c r="W13" i="20"/>
  <c r="Q13" i="20"/>
  <c r="P13" i="20"/>
  <c r="O13" i="20"/>
  <c r="L13" i="20"/>
  <c r="AC6" i="20"/>
  <c r="Z6" i="20"/>
  <c r="Y6" i="20"/>
  <c r="X6" i="20"/>
  <c r="W6" i="20"/>
  <c r="Q6" i="20"/>
  <c r="P6" i="20"/>
  <c r="O6" i="20"/>
  <c r="L6" i="20"/>
  <c r="AC8" i="20"/>
  <c r="Z8" i="20"/>
  <c r="Y8" i="20"/>
  <c r="X8" i="20"/>
  <c r="W8" i="20"/>
  <c r="Q8" i="20"/>
  <c r="P8" i="20"/>
  <c r="O8" i="20"/>
  <c r="M8" i="20"/>
  <c r="AQ73" i="18"/>
  <c r="AT73" i="18" s="1"/>
  <c r="AQ61" i="18"/>
  <c r="AQ32" i="18"/>
  <c r="AQ25" i="18"/>
  <c r="AQ24" i="18"/>
  <c r="AT24" i="18" s="1"/>
  <c r="AQ18" i="18"/>
  <c r="AQ8" i="18"/>
  <c r="AO71" i="18"/>
  <c r="AO52" i="18"/>
  <c r="AO28" i="18"/>
  <c r="AO26" i="18"/>
  <c r="AO31" i="18"/>
  <c r="AO20" i="18"/>
  <c r="AO13" i="18"/>
  <c r="AO7" i="18"/>
  <c r="AO16" i="18"/>
  <c r="AT16" i="18" s="1"/>
  <c r="AO14" i="18"/>
  <c r="AM71" i="18"/>
  <c r="AT71" i="18" s="1"/>
  <c r="AM76" i="18"/>
  <c r="AT76" i="18" s="1"/>
  <c r="AM82" i="18"/>
  <c r="AT82" i="18" s="1"/>
  <c r="AM66" i="18"/>
  <c r="AM79" i="18"/>
  <c r="AM74" i="18"/>
  <c r="AT74" i="18" s="1"/>
  <c r="AM78" i="18"/>
  <c r="AT78" i="18" s="1"/>
  <c r="AM52" i="18"/>
  <c r="AT52" i="18" s="1"/>
  <c r="AM61" i="18"/>
  <c r="AT61" i="18" s="1"/>
  <c r="AM51" i="18"/>
  <c r="AT51" i="18" s="1"/>
  <c r="AM65" i="18"/>
  <c r="AT65" i="18" s="1"/>
  <c r="AM59" i="18"/>
  <c r="AT59" i="18" s="1"/>
  <c r="AM58" i="18"/>
  <c r="AT58" i="18" s="1"/>
  <c r="AM57" i="18"/>
  <c r="AT57" i="18" s="1"/>
  <c r="AM46" i="18"/>
  <c r="AT46" i="18" s="1"/>
  <c r="AM53" i="18"/>
  <c r="AT53" i="18" s="1"/>
  <c r="AM17" i="18"/>
  <c r="AT17" i="18" s="1"/>
  <c r="AM7" i="18"/>
  <c r="AT7" i="18" s="1"/>
  <c r="AM13" i="18"/>
  <c r="AT13" i="18" s="1"/>
  <c r="AM20" i="18"/>
  <c r="AT20" i="18" s="1"/>
  <c r="AM19" i="18"/>
  <c r="AT19" i="18" s="1"/>
  <c r="AM27" i="18"/>
  <c r="AT27" i="18" s="1"/>
  <c r="AM31" i="18"/>
  <c r="AM25" i="18"/>
  <c r="AT25" i="18" s="1"/>
  <c r="AM21" i="18"/>
  <c r="AT21" i="18" s="1"/>
  <c r="AM26" i="18"/>
  <c r="AT26" i="18" s="1"/>
  <c r="AM29" i="18"/>
  <c r="AT29" i="18" s="1"/>
  <c r="AM22" i="18"/>
  <c r="AT22" i="18" s="1"/>
  <c r="AM32" i="18"/>
  <c r="AT32" i="18" s="1"/>
  <c r="AM33" i="18"/>
  <c r="AT33" i="18" s="1"/>
  <c r="AM30" i="18"/>
  <c r="AT30" i="18" s="1"/>
  <c r="AM44" i="18"/>
  <c r="AM37" i="18"/>
  <c r="AT37" i="18" s="1"/>
  <c r="AM36" i="18"/>
  <c r="AT36" i="18" s="1"/>
  <c r="AM42" i="18"/>
  <c r="AT42" i="18" s="1"/>
  <c r="AM28" i="18"/>
  <c r="AT28" i="18" s="1"/>
  <c r="AM45" i="18"/>
  <c r="AT45" i="18" s="1"/>
  <c r="AM35" i="18"/>
  <c r="AT35" i="18" s="1"/>
  <c r="AM40" i="18"/>
  <c r="AT40" i="18" s="1"/>
  <c r="AM47" i="18"/>
  <c r="AM49" i="18"/>
  <c r="AM50" i="18"/>
  <c r="AM18" i="18"/>
  <c r="AT18" i="18" s="1"/>
  <c r="AM15" i="18"/>
  <c r="AT15" i="18" s="1"/>
  <c r="AM11" i="18"/>
  <c r="AT11" i="18" s="1"/>
  <c r="AM8" i="18"/>
  <c r="AT8" i="18" s="1"/>
  <c r="AM5" i="18"/>
  <c r="AT5" i="18" s="1"/>
  <c r="Q14" i="18"/>
  <c r="Q8" i="18"/>
  <c r="Q11" i="18"/>
  <c r="Q15" i="18"/>
  <c r="Q16" i="18"/>
  <c r="Q10" i="18"/>
  <c r="Q18" i="18"/>
  <c r="Q17" i="18"/>
  <c r="Q7" i="18"/>
  <c r="Q13" i="18"/>
  <c r="Q23" i="18"/>
  <c r="Q20" i="18"/>
  <c r="Q24" i="18"/>
  <c r="Q19" i="18"/>
  <c r="Q27" i="18"/>
  <c r="Q31" i="18"/>
  <c r="Q25" i="18"/>
  <c r="Q21" i="18"/>
  <c r="Q26" i="18"/>
  <c r="Q29" i="18"/>
  <c r="Q22" i="18"/>
  <c r="Q34" i="18"/>
  <c r="Q32" i="18"/>
  <c r="Q33" i="18"/>
  <c r="Q38" i="18"/>
  <c r="Q39" i="18"/>
  <c r="Q41" i="18"/>
  <c r="Q30" i="18"/>
  <c r="Q43" i="18"/>
  <c r="Q44" i="18"/>
  <c r="Q37" i="18"/>
  <c r="Q36" i="18"/>
  <c r="Q42" i="18"/>
  <c r="Q28" i="18"/>
  <c r="Q45" i="18"/>
  <c r="Q35" i="18"/>
  <c r="Q40" i="18"/>
  <c r="Q48" i="18"/>
  <c r="Q47" i="18"/>
  <c r="Q49" i="18"/>
  <c r="Q50" i="18"/>
  <c r="Q54" i="18"/>
  <c r="Q55" i="18"/>
  <c r="Q56" i="18"/>
  <c r="Q53" i="18"/>
  <c r="Q46" i="18"/>
  <c r="Q57" i="18"/>
  <c r="Q60" i="18"/>
  <c r="Q58" i="18"/>
  <c r="Q62" i="18"/>
  <c r="Q67" i="18"/>
  <c r="Q59" i="18"/>
  <c r="Q68" i="18"/>
  <c r="Q65" i="18"/>
  <c r="Q51" i="18"/>
  <c r="Q70" i="18"/>
  <c r="Q61" i="18"/>
  <c r="Q69" i="18"/>
  <c r="Q64" i="18"/>
  <c r="Q52" i="18"/>
  <c r="Q75" i="18"/>
  <c r="Q78" i="18"/>
  <c r="Q74" i="18"/>
  <c r="Q72" i="18"/>
  <c r="Q79" i="18"/>
  <c r="Q81" i="18"/>
  <c r="Q80" i="18"/>
  <c r="Q83" i="18"/>
  <c r="Q84" i="18"/>
  <c r="Q66" i="18"/>
  <c r="Q86" i="18"/>
  <c r="Q87" i="18"/>
  <c r="Q82" i="18"/>
  <c r="Q88" i="18"/>
  <c r="Q90" i="18"/>
  <c r="Q91" i="18"/>
  <c r="Q89" i="18"/>
  <c r="Q63" i="18"/>
  <c r="Q77" i="18"/>
  <c r="Q76" i="18"/>
  <c r="Q85" i="18"/>
  <c r="Q71" i="18"/>
  <c r="Q73" i="18"/>
  <c r="Q92" i="18"/>
  <c r="Q93" i="18"/>
  <c r="Q94" i="18"/>
  <c r="Q6" i="18"/>
  <c r="Q5" i="18"/>
  <c r="Q9" i="18"/>
  <c r="Q12" i="18"/>
  <c r="Q95" i="18"/>
  <c r="AV14" i="20" l="1"/>
  <c r="AV24" i="20"/>
  <c r="AV36" i="20"/>
  <c r="AV50" i="20"/>
  <c r="AV75" i="20"/>
  <c r="AV7" i="20"/>
  <c r="AV21" i="20"/>
  <c r="AV46" i="20"/>
  <c r="Q86" i="20"/>
  <c r="R34" i="20"/>
  <c r="R57" i="20"/>
  <c r="AA69" i="20"/>
  <c r="AW69" i="20" s="1"/>
  <c r="AO56" i="20"/>
  <c r="Q77" i="20"/>
  <c r="AC82" i="20"/>
  <c r="R77" i="20"/>
  <c r="Z85" i="20"/>
  <c r="AA85" i="20" s="1"/>
  <c r="Z68" i="20"/>
  <c r="AA68" i="20" s="1"/>
  <c r="AA21" i="20"/>
  <c r="AA33" i="20"/>
  <c r="Q62" i="20"/>
  <c r="Q53" i="20"/>
  <c r="Q51" i="20"/>
  <c r="Q74" i="20"/>
  <c r="Z78" i="20"/>
  <c r="AA78" i="20" s="1"/>
  <c r="Z76" i="20"/>
  <c r="AA76" i="20" s="1"/>
  <c r="Z80" i="20"/>
  <c r="AA80" i="20" s="1"/>
  <c r="O56" i="20"/>
  <c r="Z84" i="20"/>
  <c r="O82" i="20"/>
  <c r="Z73" i="20"/>
  <c r="AA73" i="20" s="1"/>
  <c r="AE47" i="20"/>
  <c r="AA24" i="20"/>
  <c r="Q56" i="20"/>
  <c r="Q83" i="20"/>
  <c r="AA41" i="20"/>
  <c r="AA60" i="20"/>
  <c r="R51" i="20"/>
  <c r="P76" i="20"/>
  <c r="Q79" i="20"/>
  <c r="W82" i="20"/>
  <c r="Q66" i="20"/>
  <c r="Z47" i="20"/>
  <c r="AA47" i="20" s="1"/>
  <c r="AE77" i="20"/>
  <c r="R74" i="20"/>
  <c r="AE72" i="20"/>
  <c r="R42" i="20"/>
  <c r="AA42" i="20"/>
  <c r="AA44" i="20"/>
  <c r="AA74" i="20"/>
  <c r="AE42" i="20"/>
  <c r="AA16" i="20"/>
  <c r="AW60" i="20"/>
  <c r="AA55" i="20"/>
  <c r="R62" i="20"/>
  <c r="AA62" i="20"/>
  <c r="Y81" i="20"/>
  <c r="P56" i="20"/>
  <c r="R56" i="20" s="1"/>
  <c r="Y84" i="20"/>
  <c r="AA84" i="20" s="1"/>
  <c r="AI8" i="20"/>
  <c r="AV8" i="20" s="1"/>
  <c r="P5" i="20"/>
  <c r="R5" i="20" s="1"/>
  <c r="Y5" i="20"/>
  <c r="R16" i="20"/>
  <c r="P18" i="20"/>
  <c r="Y18" i="20"/>
  <c r="P9" i="20"/>
  <c r="R9" i="20" s="1"/>
  <c r="Y19" i="20"/>
  <c r="AA19" i="20" s="1"/>
  <c r="P22" i="20"/>
  <c r="R22" i="20" s="1"/>
  <c r="AS22" i="20"/>
  <c r="AV22" i="20" s="1"/>
  <c r="P25" i="20"/>
  <c r="R25" i="20" s="1"/>
  <c r="P30" i="20"/>
  <c r="R30" i="20" s="1"/>
  <c r="P23" i="20"/>
  <c r="R23" i="20" s="1"/>
  <c r="Y23" i="20"/>
  <c r="AA23" i="20" s="1"/>
  <c r="AW23" i="20" s="1"/>
  <c r="P48" i="20"/>
  <c r="R48" i="20" s="1"/>
  <c r="Y34" i="20"/>
  <c r="AS34" i="20"/>
  <c r="AV34" i="20" s="1"/>
  <c r="AW34" i="20" s="1"/>
  <c r="P52" i="20"/>
  <c r="R52" i="20" s="1"/>
  <c r="P49" i="20"/>
  <c r="R49" i="20" s="1"/>
  <c r="P46" i="20"/>
  <c r="P59" i="20"/>
  <c r="R59" i="20" s="1"/>
  <c r="Y59" i="20"/>
  <c r="L45" i="20"/>
  <c r="Y38" i="20"/>
  <c r="P44" i="20"/>
  <c r="R44" i="20" s="1"/>
  <c r="L61" i="20"/>
  <c r="R61" i="20" s="1"/>
  <c r="AA61" i="20"/>
  <c r="AA58" i="20"/>
  <c r="P67" i="20"/>
  <c r="AI67" i="20"/>
  <c r="AV67" i="20" s="1"/>
  <c r="Y51" i="20"/>
  <c r="L72" i="20"/>
  <c r="L75" i="20"/>
  <c r="R75" i="20" s="1"/>
  <c r="P78" i="20"/>
  <c r="R78" i="20" s="1"/>
  <c r="AW78" i="20" s="1"/>
  <c r="AI56" i="20"/>
  <c r="AV56" i="20" s="1"/>
  <c r="Y77" i="20"/>
  <c r="Q85" i="20"/>
  <c r="AI86" i="20"/>
  <c r="AV86" i="20" s="1"/>
  <c r="Q82" i="20"/>
  <c r="AE65" i="20"/>
  <c r="AA37" i="20"/>
  <c r="AA79" i="20"/>
  <c r="P12" i="20"/>
  <c r="Y12" i="20"/>
  <c r="AA12" i="20" s="1"/>
  <c r="L20" i="20"/>
  <c r="R20" i="20" s="1"/>
  <c r="P17" i="20"/>
  <c r="Y17" i="20"/>
  <c r="L28" i="20"/>
  <c r="R28" i="20" s="1"/>
  <c r="P29" i="20"/>
  <c r="Y29" i="20"/>
  <c r="AI29" i="20"/>
  <c r="AV29" i="20" s="1"/>
  <c r="AW29" i="20" s="1"/>
  <c r="P26" i="20"/>
  <c r="R26" i="20" s="1"/>
  <c r="Y26" i="20"/>
  <c r="AS26" i="20"/>
  <c r="AV26" i="20" s="1"/>
  <c r="AW26" i="20" s="1"/>
  <c r="R24" i="20"/>
  <c r="P31" i="20"/>
  <c r="R31" i="20" s="1"/>
  <c r="Y31" i="20"/>
  <c r="R35" i="20"/>
  <c r="P32" i="20"/>
  <c r="Y32" i="20"/>
  <c r="AA52" i="20"/>
  <c r="L36" i="20"/>
  <c r="Y36" i="20"/>
  <c r="AA36" i="20" s="1"/>
  <c r="Y40" i="20"/>
  <c r="AA40" i="20" s="1"/>
  <c r="AW40" i="20" s="1"/>
  <c r="P39" i="20"/>
  <c r="R39" i="20" s="1"/>
  <c r="P45" i="20"/>
  <c r="P64" i="20"/>
  <c r="R64" i="20" s="1"/>
  <c r="P53" i="20"/>
  <c r="R53" i="20" s="1"/>
  <c r="AS43" i="20"/>
  <c r="AV43" i="20" s="1"/>
  <c r="P63" i="20"/>
  <c r="R63" i="20" s="1"/>
  <c r="P80" i="20"/>
  <c r="R80" i="20" s="1"/>
  <c r="AW80" i="20" s="1"/>
  <c r="P81" i="20"/>
  <c r="R81" i="20" s="1"/>
  <c r="P83" i="20"/>
  <c r="R83" i="20" s="1"/>
  <c r="P84" i="20"/>
  <c r="R84" i="20" s="1"/>
  <c r="AW84" i="20" s="1"/>
  <c r="P79" i="20"/>
  <c r="R79" i="20" s="1"/>
  <c r="P86" i="20"/>
  <c r="R86" i="20" s="1"/>
  <c r="P66" i="20"/>
  <c r="P71" i="20"/>
  <c r="R71" i="20" s="1"/>
  <c r="AE83" i="20"/>
  <c r="AE52" i="20"/>
  <c r="P85" i="20"/>
  <c r="R85" i="20" s="1"/>
  <c r="P82" i="20"/>
  <c r="P88" i="20"/>
  <c r="R88" i="20" s="1"/>
  <c r="R8" i="20"/>
  <c r="AA8" i="20"/>
  <c r="R13" i="20"/>
  <c r="AA13" i="20"/>
  <c r="AA15" i="20"/>
  <c r="R10" i="20"/>
  <c r="AA10" i="20"/>
  <c r="AA7" i="20"/>
  <c r="AA9" i="20"/>
  <c r="R19" i="20"/>
  <c r="R29" i="20"/>
  <c r="AA25" i="20"/>
  <c r="AW24" i="20"/>
  <c r="AA48" i="20"/>
  <c r="AA34" i="20"/>
  <c r="AA32" i="20"/>
  <c r="R36" i="20"/>
  <c r="R41" i="20"/>
  <c r="R37" i="20"/>
  <c r="R21" i="20"/>
  <c r="AW21" i="20" s="1"/>
  <c r="R33" i="20"/>
  <c r="AA49" i="20"/>
  <c r="AA57" i="20"/>
  <c r="AW57" i="20" s="1"/>
  <c r="AA64" i="20"/>
  <c r="R55" i="20"/>
  <c r="R54" i="20"/>
  <c r="AA54" i="20"/>
  <c r="R43" i="20"/>
  <c r="R67" i="20"/>
  <c r="R76" i="20"/>
  <c r="AW76" i="20" s="1"/>
  <c r="Q81" i="20"/>
  <c r="Q84" i="20"/>
  <c r="Z86" i="20"/>
  <c r="AA86" i="20" s="1"/>
  <c r="Z66" i="20"/>
  <c r="AA66" i="20" s="1"/>
  <c r="P68" i="20"/>
  <c r="R68" i="20" s="1"/>
  <c r="Z65" i="20"/>
  <c r="AA65" i="20" s="1"/>
  <c r="P73" i="20"/>
  <c r="R73" i="20" s="1"/>
  <c r="Q71" i="20"/>
  <c r="P70" i="20"/>
  <c r="R70" i="20" s="1"/>
  <c r="P87" i="20"/>
  <c r="R87" i="20" s="1"/>
  <c r="Q88" i="20"/>
  <c r="AE88" i="20"/>
  <c r="AE66" i="20"/>
  <c r="AE81" i="20"/>
  <c r="AE54" i="20"/>
  <c r="AE23" i="20"/>
  <c r="R15" i="20"/>
  <c r="AW15" i="20" s="1"/>
  <c r="AA5" i="20"/>
  <c r="R7" i="20"/>
  <c r="AA17" i="20"/>
  <c r="AA29" i="20"/>
  <c r="AA26" i="20"/>
  <c r="AA30" i="20"/>
  <c r="AW30" i="20" s="1"/>
  <c r="AA35" i="20"/>
  <c r="AA27" i="20"/>
  <c r="R32" i="20"/>
  <c r="R50" i="20"/>
  <c r="AA50" i="20"/>
  <c r="AW50" i="20"/>
  <c r="AA38" i="20"/>
  <c r="AA53" i="20"/>
  <c r="AA63" i="20"/>
  <c r="AA51" i="20"/>
  <c r="Z77" i="20"/>
  <c r="AA77" i="20" s="1"/>
  <c r="AW77" i="20" s="1"/>
  <c r="Z82" i="20"/>
  <c r="AA82" i="20" s="1"/>
  <c r="R66" i="20"/>
  <c r="AW66" i="20" s="1"/>
  <c r="Q68" i="20"/>
  <c r="P65" i="20"/>
  <c r="R65" i="20" s="1"/>
  <c r="Q73" i="20"/>
  <c r="Q70" i="20"/>
  <c r="Q87" i="20"/>
  <c r="AE70" i="20"/>
  <c r="AE86" i="20"/>
  <c r="AE78" i="20"/>
  <c r="AE45" i="20"/>
  <c r="R6" i="20"/>
  <c r="AA6" i="20"/>
  <c r="R14" i="20"/>
  <c r="AA14" i="20"/>
  <c r="R12" i="20"/>
  <c r="AA11" i="20"/>
  <c r="R18" i="20"/>
  <c r="AA18" i="20"/>
  <c r="AA20" i="20"/>
  <c r="R17" i="20"/>
  <c r="AA28" i="20"/>
  <c r="AA31" i="20"/>
  <c r="AA39" i="20"/>
  <c r="R46" i="20"/>
  <c r="AW46" i="20" s="1"/>
  <c r="AA46" i="20"/>
  <c r="AA59" i="20"/>
  <c r="R45" i="20"/>
  <c r="AA45" i="20"/>
  <c r="R38" i="20"/>
  <c r="AW44" i="20"/>
  <c r="R58" i="20"/>
  <c r="AW58" i="20" s="1"/>
  <c r="R72" i="20"/>
  <c r="AA81" i="20"/>
  <c r="AW81" i="20" s="1"/>
  <c r="AW56" i="20"/>
  <c r="Q65" i="20"/>
  <c r="Z71" i="20"/>
  <c r="AA71" i="20" s="1"/>
  <c r="AW33" i="20"/>
  <c r="AW13" i="20"/>
  <c r="AC73" i="20"/>
  <c r="AW16" i="20"/>
  <c r="AW17" i="20"/>
  <c r="AW48" i="20"/>
  <c r="AW54" i="20"/>
  <c r="AC68" i="20"/>
  <c r="AC47" i="20"/>
  <c r="AW47" i="20" s="1"/>
  <c r="AW86" i="20"/>
  <c r="AE8" i="20"/>
  <c r="AE71" i="20"/>
  <c r="AE68" i="20"/>
  <c r="AE85" i="20"/>
  <c r="AE56" i="20"/>
  <c r="AE75" i="20"/>
  <c r="AE43" i="20"/>
  <c r="AE46" i="20"/>
  <c r="AE35" i="20"/>
  <c r="AE7" i="20"/>
  <c r="AE11" i="20"/>
  <c r="AE87" i="20"/>
  <c r="AE73" i="20"/>
  <c r="AE82" i="20"/>
  <c r="AE79" i="20"/>
  <c r="AE76" i="20"/>
  <c r="AE74" i="20"/>
  <c r="AE61" i="20"/>
  <c r="AE37" i="20"/>
  <c r="AE26" i="20"/>
  <c r="AE14" i="20"/>
  <c r="AE84" i="20"/>
  <c r="AE80" i="20"/>
  <c r="AE51" i="20"/>
  <c r="AE69" i="20"/>
  <c r="AE55" i="20"/>
  <c r="AE64" i="20"/>
  <c r="AE60" i="20"/>
  <c r="AE39" i="20"/>
  <c r="AE41" i="20"/>
  <c r="AE32" i="20"/>
  <c r="AE31" i="20"/>
  <c r="AE30" i="20"/>
  <c r="AE29" i="20"/>
  <c r="AE19" i="20"/>
  <c r="AE18" i="20"/>
  <c r="AE12" i="20"/>
  <c r="AE13" i="20"/>
  <c r="AE63" i="20"/>
  <c r="AE53" i="20"/>
  <c r="AE44" i="20"/>
  <c r="AE59" i="20"/>
  <c r="AE50" i="20"/>
  <c r="AE33" i="20"/>
  <c r="AE40" i="20"/>
  <c r="AE34" i="20"/>
  <c r="AE24" i="20"/>
  <c r="AE28" i="20"/>
  <c r="AE20" i="20"/>
  <c r="AE16" i="20"/>
  <c r="AE10" i="20"/>
  <c r="AE6" i="20"/>
  <c r="AE67" i="20"/>
  <c r="AE62" i="20"/>
  <c r="AE58" i="20"/>
  <c r="AE38" i="20"/>
  <c r="AE57" i="20"/>
  <c r="AE49" i="20"/>
  <c r="AE21" i="20"/>
  <c r="AE36" i="20"/>
  <c r="AE27" i="20"/>
  <c r="AE48" i="20"/>
  <c r="AE25" i="20"/>
  <c r="AE17" i="20"/>
  <c r="AE9" i="20"/>
  <c r="AE5" i="20"/>
  <c r="AE15" i="20"/>
  <c r="AW8" i="20"/>
  <c r="AW11" i="20"/>
  <c r="AW20" i="20"/>
  <c r="AW35" i="20"/>
  <c r="AW49" i="20"/>
  <c r="AW38" i="20"/>
  <c r="AW83" i="20"/>
  <c r="AW79" i="20"/>
  <c r="AW85" i="20"/>
  <c r="AW7" i="20"/>
  <c r="AW64" i="20"/>
  <c r="AW55" i="20"/>
  <c r="AW51" i="20"/>
  <c r="AW28" i="20"/>
  <c r="AW32" i="20"/>
  <c r="AW41" i="20"/>
  <c r="AW37" i="20"/>
  <c r="AW65" i="20"/>
  <c r="AW71" i="20"/>
  <c r="AW88" i="20"/>
  <c r="AA22" i="20"/>
  <c r="AW27" i="20"/>
  <c r="AW53" i="20"/>
  <c r="AW72" i="20"/>
  <c r="Z70" i="20"/>
  <c r="AA70" i="20" s="1"/>
  <c r="AW70" i="20" s="1"/>
  <c r="Z87" i="20"/>
  <c r="AA87" i="20" s="1"/>
  <c r="AW87" i="20" s="1"/>
  <c r="AQ36" i="19"/>
  <c r="AT36" i="19" s="1"/>
  <c r="AQ46" i="19"/>
  <c r="AT46" i="19" s="1"/>
  <c r="AQ25" i="19"/>
  <c r="AT25" i="19" s="1"/>
  <c r="AQ63" i="19"/>
  <c r="AT63" i="19" s="1"/>
  <c r="AC63" i="19"/>
  <c r="Z63" i="19"/>
  <c r="AA63" i="19" s="1"/>
  <c r="P63" i="19"/>
  <c r="Q63" i="19"/>
  <c r="R63" i="19" s="1"/>
  <c r="AQ35" i="19"/>
  <c r="AT35" i="19" s="1"/>
  <c r="P41" i="17"/>
  <c r="R41" i="17" s="1"/>
  <c r="Q41" i="17"/>
  <c r="AE41" i="17"/>
  <c r="Z41" i="17"/>
  <c r="AA41" i="17"/>
  <c r="AS41" i="17"/>
  <c r="AV41" i="17" s="1"/>
  <c r="AS34" i="17"/>
  <c r="AV34" i="17" s="1"/>
  <c r="AS16" i="17"/>
  <c r="AV16" i="17" s="1"/>
  <c r="AS15" i="17"/>
  <c r="AV15" i="17" s="1"/>
  <c r="AS66" i="19"/>
  <c r="AQ66" i="19"/>
  <c r="AO66" i="19"/>
  <c r="AO9" i="19" s="1"/>
  <c r="AM66" i="19"/>
  <c r="AK66" i="19"/>
  <c r="AG66" i="19"/>
  <c r="AE66" i="19"/>
  <c r="AE43" i="19" s="1"/>
  <c r="AC66" i="19"/>
  <c r="Z66" i="19"/>
  <c r="Z60" i="19" s="1"/>
  <c r="AA60" i="19" s="1"/>
  <c r="Y66" i="19"/>
  <c r="X66" i="19"/>
  <c r="X48" i="19" s="1"/>
  <c r="W66" i="19"/>
  <c r="Q66" i="19"/>
  <c r="Q60" i="19" s="1"/>
  <c r="P66" i="19"/>
  <c r="O66" i="19"/>
  <c r="O60" i="19" s="1"/>
  <c r="N66" i="19"/>
  <c r="M66" i="19"/>
  <c r="L66" i="19"/>
  <c r="AC60" i="19"/>
  <c r="P60" i="19"/>
  <c r="Z56" i="19"/>
  <c r="W56" i="19"/>
  <c r="Q56" i="19"/>
  <c r="P56" i="19"/>
  <c r="Z48" i="19"/>
  <c r="Q48" i="19"/>
  <c r="P48" i="19"/>
  <c r="AC54" i="19"/>
  <c r="Z54" i="19"/>
  <c r="AA54" i="19" s="1"/>
  <c r="P54" i="19"/>
  <c r="AM45" i="19"/>
  <c r="AT45" i="19" s="1"/>
  <c r="Z45" i="19"/>
  <c r="Y45" i="19"/>
  <c r="Q45" i="19"/>
  <c r="P45" i="19"/>
  <c r="R45" i="19" s="1"/>
  <c r="O45" i="19"/>
  <c r="Z53" i="19"/>
  <c r="AA53" i="19" s="1"/>
  <c r="Q53" i="19"/>
  <c r="P53" i="19"/>
  <c r="AC30" i="19"/>
  <c r="Z30" i="19"/>
  <c r="Q30" i="19"/>
  <c r="P30" i="19"/>
  <c r="L30" i="19"/>
  <c r="AM41" i="19"/>
  <c r="AT41" i="19" s="1"/>
  <c r="Z41" i="19"/>
  <c r="AA41" i="19" s="1"/>
  <c r="Q41" i="19"/>
  <c r="P41" i="19"/>
  <c r="AC39" i="19"/>
  <c r="Z39" i="19"/>
  <c r="Y39" i="19"/>
  <c r="Q39" i="19"/>
  <c r="P39" i="19"/>
  <c r="AG29" i="19"/>
  <c r="AE29" i="19"/>
  <c r="Z29" i="19"/>
  <c r="X29" i="19"/>
  <c r="W29" i="19"/>
  <c r="Q29" i="19"/>
  <c r="P29" i="19"/>
  <c r="O29" i="19"/>
  <c r="M29" i="19"/>
  <c r="L29" i="19"/>
  <c r="AO49" i="19"/>
  <c r="AM49" i="19"/>
  <c r="AT49" i="19" s="1"/>
  <c r="Z49" i="19"/>
  <c r="AA49" i="19" s="1"/>
  <c r="Q49" i="19"/>
  <c r="P49" i="19"/>
  <c r="Z31" i="19"/>
  <c r="Y31" i="19"/>
  <c r="Q31" i="19"/>
  <c r="P31" i="19"/>
  <c r="L31" i="19"/>
  <c r="AM65" i="19"/>
  <c r="AT65" i="19" s="1"/>
  <c r="Z65" i="19"/>
  <c r="AA65" i="19" s="1"/>
  <c r="Q65" i="19"/>
  <c r="P65" i="19"/>
  <c r="R65" i="19" s="1"/>
  <c r="AM64" i="19"/>
  <c r="AT64" i="19" s="1"/>
  <c r="Z64" i="19"/>
  <c r="AA64" i="19" s="1"/>
  <c r="Q64" i="19"/>
  <c r="P64" i="19"/>
  <c r="AC62" i="19"/>
  <c r="AA62" i="19"/>
  <c r="Z62" i="19"/>
  <c r="Q62" i="19"/>
  <c r="R62" i="19" s="1"/>
  <c r="P62" i="19"/>
  <c r="Z61" i="19"/>
  <c r="Y61" i="19"/>
  <c r="Q61" i="19"/>
  <c r="P61" i="19"/>
  <c r="AM23" i="19"/>
  <c r="AG23" i="19"/>
  <c r="Z23" i="19"/>
  <c r="Q23" i="19"/>
  <c r="P23" i="19"/>
  <c r="M23" i="19"/>
  <c r="L23" i="19"/>
  <c r="Z26" i="19"/>
  <c r="Y26" i="19"/>
  <c r="Q26" i="19"/>
  <c r="P26" i="19"/>
  <c r="L26" i="19"/>
  <c r="AE59" i="19"/>
  <c r="Z59" i="19"/>
  <c r="AA59" i="19" s="1"/>
  <c r="Q59" i="19"/>
  <c r="P59" i="19"/>
  <c r="AC58" i="19"/>
  <c r="Z58" i="19"/>
  <c r="Q58" i="19"/>
  <c r="P58" i="19"/>
  <c r="AA57" i="19"/>
  <c r="Z57" i="19"/>
  <c r="Q57" i="19"/>
  <c r="P57" i="19"/>
  <c r="O57" i="19"/>
  <c r="Z55" i="19"/>
  <c r="X55" i="19"/>
  <c r="Q55" i="19"/>
  <c r="P55" i="19"/>
  <c r="R55" i="19" s="1"/>
  <c r="AM52" i="19"/>
  <c r="AT52" i="19" s="1"/>
  <c r="Z52" i="19"/>
  <c r="AA52" i="19" s="1"/>
  <c r="Q52" i="19"/>
  <c r="P52" i="19"/>
  <c r="AK51" i="19"/>
  <c r="AT51" i="19" s="1"/>
  <c r="Z51" i="19"/>
  <c r="AA51" i="19" s="1"/>
  <c r="Q51" i="19"/>
  <c r="P51" i="19"/>
  <c r="Z36" i="19"/>
  <c r="Y36" i="19"/>
  <c r="Q36" i="19"/>
  <c r="P36" i="19"/>
  <c r="AC50" i="19"/>
  <c r="Z50" i="19"/>
  <c r="Y50" i="19"/>
  <c r="Q50" i="19"/>
  <c r="P50" i="19"/>
  <c r="Z47" i="19"/>
  <c r="Q47" i="19"/>
  <c r="P47" i="19"/>
  <c r="Z46" i="19"/>
  <c r="Y46" i="19"/>
  <c r="Q46" i="19"/>
  <c r="P46" i="19"/>
  <c r="Z25" i="19"/>
  <c r="Y25" i="19"/>
  <c r="Q25" i="19"/>
  <c r="P25" i="19"/>
  <c r="Z44" i="19"/>
  <c r="AA44" i="19" s="1"/>
  <c r="Q44" i="19"/>
  <c r="P44" i="19"/>
  <c r="AG43" i="19"/>
  <c r="Z43" i="19"/>
  <c r="X43" i="19"/>
  <c r="Q43" i="19"/>
  <c r="P43" i="19"/>
  <c r="L43" i="19"/>
  <c r="Z42" i="19"/>
  <c r="W42" i="19"/>
  <c r="Q42" i="19"/>
  <c r="P42" i="19"/>
  <c r="AC35" i="19"/>
  <c r="Z35" i="19"/>
  <c r="Y35" i="19"/>
  <c r="Q35" i="19"/>
  <c r="P35" i="19"/>
  <c r="Z40" i="19"/>
  <c r="Q40" i="19"/>
  <c r="P40" i="19"/>
  <c r="Z38" i="19"/>
  <c r="X38" i="19"/>
  <c r="Q38" i="19"/>
  <c r="P38" i="19"/>
  <c r="O38" i="19"/>
  <c r="Z20" i="19"/>
  <c r="Y20" i="19"/>
  <c r="X20" i="19"/>
  <c r="Q20" i="19"/>
  <c r="P20" i="19"/>
  <c r="Z37" i="19"/>
  <c r="Y37" i="19"/>
  <c r="Q37" i="19"/>
  <c r="P37" i="19"/>
  <c r="AC24" i="19"/>
  <c r="Z24" i="19"/>
  <c r="Q24" i="19"/>
  <c r="P24" i="19"/>
  <c r="AC34" i="19"/>
  <c r="Z34" i="19"/>
  <c r="Q34" i="19"/>
  <c r="P34" i="19"/>
  <c r="Z33" i="19"/>
  <c r="Y33" i="19"/>
  <c r="Q33" i="19"/>
  <c r="P33" i="19"/>
  <c r="AK32" i="19"/>
  <c r="AT32" i="19" s="1"/>
  <c r="Z32" i="19"/>
  <c r="Y32" i="19"/>
  <c r="Q32" i="19"/>
  <c r="P32" i="19"/>
  <c r="Z28" i="19"/>
  <c r="Y28" i="19"/>
  <c r="Q28" i="19"/>
  <c r="P28" i="19"/>
  <c r="R28" i="19" s="1"/>
  <c r="M28" i="19"/>
  <c r="Z27" i="19"/>
  <c r="Q27" i="19"/>
  <c r="P27" i="19"/>
  <c r="N27" i="19"/>
  <c r="Z9" i="19"/>
  <c r="Y9" i="19"/>
  <c r="Q9" i="19"/>
  <c r="P9" i="19"/>
  <c r="L9" i="19"/>
  <c r="Z22" i="19"/>
  <c r="X22" i="19"/>
  <c r="Q22" i="19"/>
  <c r="P22" i="19"/>
  <c r="AC16" i="19"/>
  <c r="Z16" i="19"/>
  <c r="X16" i="19"/>
  <c r="W16" i="19"/>
  <c r="Q16" i="19"/>
  <c r="P16" i="19"/>
  <c r="O16" i="19"/>
  <c r="L16" i="19"/>
  <c r="AC12" i="19"/>
  <c r="Z12" i="19"/>
  <c r="Y12" i="19"/>
  <c r="W12" i="19"/>
  <c r="Q12" i="19"/>
  <c r="P12" i="19"/>
  <c r="L12" i="19"/>
  <c r="Z21" i="19"/>
  <c r="X21" i="19"/>
  <c r="Q21" i="19"/>
  <c r="P21" i="19"/>
  <c r="O21" i="19"/>
  <c r="Z11" i="19"/>
  <c r="Y11" i="19"/>
  <c r="X11" i="19"/>
  <c r="Q11" i="19"/>
  <c r="P11" i="19"/>
  <c r="O11" i="19"/>
  <c r="AG19" i="19"/>
  <c r="AE19" i="19"/>
  <c r="Z19" i="19"/>
  <c r="X19" i="19"/>
  <c r="Q19" i="19"/>
  <c r="P19" i="19"/>
  <c r="M19" i="19"/>
  <c r="L19" i="19"/>
  <c r="AC14" i="19"/>
  <c r="Z14" i="19"/>
  <c r="X14" i="19"/>
  <c r="Q14" i="19"/>
  <c r="P14" i="19"/>
  <c r="M14" i="19"/>
  <c r="L14" i="19"/>
  <c r="AG18" i="19"/>
  <c r="AE18" i="19"/>
  <c r="Z18" i="19"/>
  <c r="X18" i="19"/>
  <c r="Q18" i="19"/>
  <c r="P18" i="19"/>
  <c r="M18" i="19"/>
  <c r="L18" i="19"/>
  <c r="Z17" i="19"/>
  <c r="Y17" i="19"/>
  <c r="X17" i="19"/>
  <c r="AA17" i="19" s="1"/>
  <c r="Q17" i="19"/>
  <c r="P17" i="19"/>
  <c r="R17" i="19" s="1"/>
  <c r="AC13" i="19"/>
  <c r="Z13" i="19"/>
  <c r="Y13" i="19"/>
  <c r="X13" i="19"/>
  <c r="W13" i="19"/>
  <c r="Q13" i="19"/>
  <c r="P13" i="19"/>
  <c r="AM15" i="19"/>
  <c r="AT15" i="19" s="1"/>
  <c r="Z15" i="19"/>
  <c r="X15" i="19"/>
  <c r="Q15" i="19"/>
  <c r="P15" i="19"/>
  <c r="Z10" i="19"/>
  <c r="Y10" i="19"/>
  <c r="X10" i="19"/>
  <c r="Q10" i="19"/>
  <c r="P10" i="19"/>
  <c r="N10" i="19"/>
  <c r="Z8" i="19"/>
  <c r="Y8" i="19"/>
  <c r="X8" i="19"/>
  <c r="Q8" i="19"/>
  <c r="P8" i="19"/>
  <c r="O8" i="19"/>
  <c r="AC7" i="19"/>
  <c r="Z7" i="19"/>
  <c r="Y7" i="19"/>
  <c r="X7" i="19"/>
  <c r="W7" i="19"/>
  <c r="Q7" i="19"/>
  <c r="P7" i="19"/>
  <c r="AO6" i="19"/>
  <c r="AM6" i="19"/>
  <c r="AC6" i="19"/>
  <c r="Z6" i="19"/>
  <c r="Y6" i="19"/>
  <c r="X6" i="19"/>
  <c r="W6" i="19"/>
  <c r="Q6" i="19"/>
  <c r="P6" i="19"/>
  <c r="N6" i="19"/>
  <c r="Z5" i="19"/>
  <c r="Y5" i="19"/>
  <c r="X5" i="19"/>
  <c r="Q5" i="19"/>
  <c r="P5" i="19"/>
  <c r="O5" i="19"/>
  <c r="P44" i="17"/>
  <c r="P6" i="17" s="1"/>
  <c r="AE44" i="17"/>
  <c r="AE6" i="17" s="1"/>
  <c r="AW14" i="20" l="1"/>
  <c r="AW43" i="20"/>
  <c r="R13" i="19"/>
  <c r="R18" i="19"/>
  <c r="AA18" i="19"/>
  <c r="AA21" i="19"/>
  <c r="R59" i="19"/>
  <c r="R61" i="19"/>
  <c r="AA29" i="19"/>
  <c r="AT19" i="19"/>
  <c r="R16" i="19"/>
  <c r="AT6" i="19"/>
  <c r="AT18" i="19"/>
  <c r="R22" i="19"/>
  <c r="R27" i="19"/>
  <c r="AA37" i="19"/>
  <c r="R38" i="19"/>
  <c r="R40" i="19"/>
  <c r="R43" i="19"/>
  <c r="R39" i="19"/>
  <c r="AT29" i="19"/>
  <c r="AT43" i="19"/>
  <c r="AW75" i="20"/>
  <c r="R82" i="20"/>
  <c r="AW82" i="20" s="1"/>
  <c r="AW12" i="20"/>
  <c r="AW67" i="20"/>
  <c r="AW45" i="20"/>
  <c r="AW62" i="20"/>
  <c r="AW31" i="20"/>
  <c r="AW52" i="20"/>
  <c r="AW5" i="20"/>
  <c r="AW42" i="20"/>
  <c r="AW74" i="20"/>
  <c r="AW36" i="20"/>
  <c r="AW59" i="20"/>
  <c r="AW63" i="20"/>
  <c r="AW19" i="20"/>
  <c r="AW39" i="20"/>
  <c r="AW25" i="20"/>
  <c r="AW9" i="20"/>
  <c r="AW22" i="20"/>
  <c r="AW6" i="20"/>
  <c r="AW10" i="20"/>
  <c r="AW61" i="20"/>
  <c r="AW68" i="20"/>
  <c r="AW18" i="20"/>
  <c r="AW73" i="20"/>
  <c r="AU63" i="19"/>
  <c r="R32" i="19"/>
  <c r="AA35" i="19"/>
  <c r="AU35" i="19" s="1"/>
  <c r="AA42" i="19"/>
  <c r="AA61" i="19"/>
  <c r="R60" i="19"/>
  <c r="AU60" i="19" s="1"/>
  <c r="R7" i="19"/>
  <c r="R6" i="19"/>
  <c r="AA7" i="19"/>
  <c r="R10" i="19"/>
  <c r="AA13" i="19"/>
  <c r="AU13" i="19" s="1"/>
  <c r="R21" i="19"/>
  <c r="AA22" i="19"/>
  <c r="R35" i="19"/>
  <c r="R25" i="19"/>
  <c r="R46" i="19"/>
  <c r="R58" i="19"/>
  <c r="AA39" i="19"/>
  <c r="AA45" i="19"/>
  <c r="AA16" i="19"/>
  <c r="AU16" i="19" s="1"/>
  <c r="AW41" i="17"/>
  <c r="AA6" i="19"/>
  <c r="R15" i="19"/>
  <c r="N34" i="19"/>
  <c r="R34" i="19" s="1"/>
  <c r="N5" i="19"/>
  <c r="R5" i="19" s="1"/>
  <c r="N44" i="19"/>
  <c r="R44" i="19" s="1"/>
  <c r="N36" i="19"/>
  <c r="R36" i="19" s="1"/>
  <c r="W55" i="19"/>
  <c r="AA55" i="19" s="1"/>
  <c r="W43" i="19"/>
  <c r="AA43" i="19" s="1"/>
  <c r="W20" i="19"/>
  <c r="AA20" i="19" s="1"/>
  <c r="W19" i="19"/>
  <c r="AA19" i="19" s="1"/>
  <c r="W15" i="19"/>
  <c r="AA15" i="19" s="1"/>
  <c r="W5" i="19"/>
  <c r="AA5" i="19" s="1"/>
  <c r="W9" i="19"/>
  <c r="W31" i="19"/>
  <c r="W26" i="19"/>
  <c r="W25" i="19"/>
  <c r="W24" i="19"/>
  <c r="AA24" i="19" s="1"/>
  <c r="W32" i="19"/>
  <c r="W28" i="19"/>
  <c r="W11" i="19"/>
  <c r="AA11" i="19" s="1"/>
  <c r="W14" i="19"/>
  <c r="AA14" i="19" s="1"/>
  <c r="W23" i="19"/>
  <c r="W36" i="19"/>
  <c r="W50" i="19"/>
  <c r="AA50" i="19" s="1"/>
  <c r="W30" i="19"/>
  <c r="AC56" i="19"/>
  <c r="AC45" i="19"/>
  <c r="AC53" i="19"/>
  <c r="AC41" i="19"/>
  <c r="AC29" i="19"/>
  <c r="AC49" i="19"/>
  <c r="AC65" i="19"/>
  <c r="AU65" i="19" s="1"/>
  <c r="AC64" i="19"/>
  <c r="AC59" i="19"/>
  <c r="AC52" i="19"/>
  <c r="AC46" i="19"/>
  <c r="AC38" i="19"/>
  <c r="AC20" i="19"/>
  <c r="AC37" i="19"/>
  <c r="AC21" i="19"/>
  <c r="AC19" i="19"/>
  <c r="AC18" i="19"/>
  <c r="AU18" i="19" s="1"/>
  <c r="AC15" i="19"/>
  <c r="AC5" i="19"/>
  <c r="AC23" i="19"/>
  <c r="AC57" i="19"/>
  <c r="AC27" i="19"/>
  <c r="AC31" i="19"/>
  <c r="AC26" i="19"/>
  <c r="AC55" i="19"/>
  <c r="AC51" i="19"/>
  <c r="AC25" i="19"/>
  <c r="AC43" i="19"/>
  <c r="AC42" i="19"/>
  <c r="AC32" i="19"/>
  <c r="AC28" i="19"/>
  <c r="AC22" i="19"/>
  <c r="AC11" i="19"/>
  <c r="AC17" i="19"/>
  <c r="AU17" i="19" s="1"/>
  <c r="AC10" i="19"/>
  <c r="AC8" i="19"/>
  <c r="AC61" i="19"/>
  <c r="AC36" i="19"/>
  <c r="AC47" i="19"/>
  <c r="AC44" i="19"/>
  <c r="AC40" i="19"/>
  <c r="AC33" i="19"/>
  <c r="AC9" i="19"/>
  <c r="AM31" i="19"/>
  <c r="AT31" i="19" s="1"/>
  <c r="AM55" i="19"/>
  <c r="AT55" i="19" s="1"/>
  <c r="AM22" i="19"/>
  <c r="AT22" i="19" s="1"/>
  <c r="AM11" i="19"/>
  <c r="AT11" i="19" s="1"/>
  <c r="AM34" i="19"/>
  <c r="AT34" i="19" s="1"/>
  <c r="AM56" i="19"/>
  <c r="AT56" i="19" s="1"/>
  <c r="AM29" i="19"/>
  <c r="AM57" i="19"/>
  <c r="AT57" i="19" s="1"/>
  <c r="AM9" i="19"/>
  <c r="AT9" i="19" s="1"/>
  <c r="AM12" i="19"/>
  <c r="AT12" i="19" s="1"/>
  <c r="AM19" i="19"/>
  <c r="AM7" i="19"/>
  <c r="AT7" i="19" s="1"/>
  <c r="AM30" i="19"/>
  <c r="AT30" i="19" s="1"/>
  <c r="AM62" i="19"/>
  <c r="AM48" i="19"/>
  <c r="AT48" i="19" s="1"/>
  <c r="AM54" i="19"/>
  <c r="AT54" i="19" s="1"/>
  <c r="AM39" i="19"/>
  <c r="AT39" i="19" s="1"/>
  <c r="AM59" i="19"/>
  <c r="AT59" i="19" s="1"/>
  <c r="R8" i="19"/>
  <c r="R52" i="19"/>
  <c r="AU52" i="19" s="1"/>
  <c r="R49" i="19"/>
  <c r="AA56" i="19"/>
  <c r="AA48" i="19"/>
  <c r="R33" i="19"/>
  <c r="R14" i="19"/>
  <c r="AU14" i="19" s="1"/>
  <c r="O12" i="19"/>
  <c r="R12" i="19" s="1"/>
  <c r="X12" i="19"/>
  <c r="AA12" i="19" s="1"/>
  <c r="O9" i="19"/>
  <c r="R9" i="19" s="1"/>
  <c r="X9" i="19"/>
  <c r="X33" i="19"/>
  <c r="AA33" i="19" s="1"/>
  <c r="X34" i="19"/>
  <c r="AA34" i="19" s="1"/>
  <c r="R37" i="19"/>
  <c r="AU37" i="19" s="1"/>
  <c r="R20" i="19"/>
  <c r="AA38" i="19"/>
  <c r="AU38" i="19" s="1"/>
  <c r="R42" i="19"/>
  <c r="R47" i="19"/>
  <c r="X36" i="19"/>
  <c r="X58" i="19"/>
  <c r="AA58" i="19" s="1"/>
  <c r="O23" i="19"/>
  <c r="R23" i="19" s="1"/>
  <c r="X23" i="19"/>
  <c r="AE23" i="19"/>
  <c r="AT23" i="19" s="1"/>
  <c r="O30" i="19"/>
  <c r="R30" i="19" s="1"/>
  <c r="X30" i="19"/>
  <c r="O53" i="19"/>
  <c r="R53" i="19" s="1"/>
  <c r="AU53" i="19" s="1"/>
  <c r="Q54" i="19"/>
  <c r="R54" i="19" s="1"/>
  <c r="AU54" i="19" s="1"/>
  <c r="R57" i="19"/>
  <c r="AA8" i="19"/>
  <c r="AA10" i="19"/>
  <c r="R19" i="19"/>
  <c r="R11" i="19"/>
  <c r="X27" i="19"/>
  <c r="AA27" i="19" s="1"/>
  <c r="AU27" i="19" s="1"/>
  <c r="X28" i="19"/>
  <c r="X32" i="19"/>
  <c r="O24" i="19"/>
  <c r="R24" i="19" s="1"/>
  <c r="X40" i="19"/>
  <c r="AA40" i="19" s="1"/>
  <c r="X25" i="19"/>
  <c r="X46" i="19"/>
  <c r="AA46" i="19" s="1"/>
  <c r="X47" i="19"/>
  <c r="AA47" i="19" s="1"/>
  <c r="R50" i="19"/>
  <c r="AU50" i="19" s="1"/>
  <c r="R51" i="19"/>
  <c r="AU51" i="19" s="1"/>
  <c r="O26" i="19"/>
  <c r="R26" i="19" s="1"/>
  <c r="X26" i="19"/>
  <c r="R64" i="19"/>
  <c r="AU64" i="19" s="1"/>
  <c r="O31" i="19"/>
  <c r="R31" i="19" s="1"/>
  <c r="X31" i="19"/>
  <c r="R29" i="19"/>
  <c r="O41" i="19"/>
  <c r="R41" i="19" s="1"/>
  <c r="AU41" i="19" s="1"/>
  <c r="AE37" i="17"/>
  <c r="AE38" i="17"/>
  <c r="AE17" i="17"/>
  <c r="P17" i="17"/>
  <c r="P40" i="17"/>
  <c r="AE27" i="17"/>
  <c r="P8" i="17"/>
  <c r="P35" i="17"/>
  <c r="P23" i="17"/>
  <c r="P37" i="17"/>
  <c r="P21" i="17"/>
  <c r="P27" i="17"/>
  <c r="O48" i="19"/>
  <c r="R48" i="19" s="1"/>
  <c r="AC48" i="19"/>
  <c r="O56" i="19"/>
  <c r="R56" i="19" s="1"/>
  <c r="AU56" i="19" s="1"/>
  <c r="P38" i="17"/>
  <c r="P13" i="17"/>
  <c r="P24" i="17"/>
  <c r="P32" i="17"/>
  <c r="P34" i="17"/>
  <c r="P14" i="17"/>
  <c r="P7" i="17"/>
  <c r="P5" i="17"/>
  <c r="P42" i="17"/>
  <c r="P20" i="17"/>
  <c r="P39" i="17"/>
  <c r="P22" i="17"/>
  <c r="P30" i="17"/>
  <c r="P16" i="17"/>
  <c r="P19" i="17"/>
  <c r="P9" i="17"/>
  <c r="P10" i="17"/>
  <c r="P43" i="17"/>
  <c r="P28" i="17"/>
  <c r="P33" i="17"/>
  <c r="P25" i="17"/>
  <c r="P26" i="17"/>
  <c r="P31" i="17"/>
  <c r="P36" i="17"/>
  <c r="P29" i="17"/>
  <c r="P15" i="17"/>
  <c r="P18" i="17"/>
  <c r="P11" i="17"/>
  <c r="P12" i="17"/>
  <c r="AE5" i="17"/>
  <c r="AE20" i="17"/>
  <c r="AE13" i="17"/>
  <c r="AE40" i="17"/>
  <c r="AE35" i="17"/>
  <c r="AE23" i="17"/>
  <c r="AE42" i="17"/>
  <c r="AE39" i="17"/>
  <c r="AE21" i="17"/>
  <c r="AE8" i="17"/>
  <c r="AE43" i="17"/>
  <c r="AE24" i="17"/>
  <c r="AE32" i="17"/>
  <c r="AE28" i="17"/>
  <c r="AE34" i="17"/>
  <c r="AE33" i="17"/>
  <c r="AE25" i="17"/>
  <c r="AE26" i="17"/>
  <c r="AE14" i="17"/>
  <c r="AE7" i="17"/>
  <c r="AE22" i="17"/>
  <c r="AE30" i="17"/>
  <c r="AE16" i="17"/>
  <c r="AE19" i="17"/>
  <c r="AE9" i="17"/>
  <c r="AE10" i="17"/>
  <c r="AE31" i="17"/>
  <c r="AE36" i="17"/>
  <c r="AE29" i="17"/>
  <c r="AE15" i="17"/>
  <c r="AE18" i="17"/>
  <c r="AE11" i="17"/>
  <c r="AE12" i="17"/>
  <c r="AU62" i="19" l="1"/>
  <c r="AT62" i="19"/>
  <c r="AU59" i="19"/>
  <c r="AU22" i="19"/>
  <c r="AU24" i="19"/>
  <c r="AU11" i="19"/>
  <c r="AU57" i="19"/>
  <c r="AU33" i="19"/>
  <c r="AU43" i="19"/>
  <c r="AU39" i="19"/>
  <c r="AU29" i="19"/>
  <c r="AU40" i="19"/>
  <c r="AU20" i="19"/>
  <c r="AU48" i="19"/>
  <c r="AU46" i="19"/>
  <c r="AU19" i="19"/>
  <c r="AU42" i="19"/>
  <c r="AU45" i="19"/>
  <c r="AU55" i="19"/>
  <c r="AU61" i="19"/>
  <c r="AU47" i="19"/>
  <c r="AU49" i="19"/>
  <c r="AU8" i="19"/>
  <c r="AU5" i="19"/>
  <c r="AU6" i="19"/>
  <c r="AU34" i="19"/>
  <c r="AU7" i="19"/>
  <c r="AU12" i="19"/>
  <c r="AU15" i="19"/>
  <c r="AU58" i="19"/>
  <c r="AU10" i="19"/>
  <c r="AU44" i="19"/>
  <c r="AU21" i="19"/>
  <c r="AA23" i="19"/>
  <c r="AU23" i="19" s="1"/>
  <c r="AA32" i="19"/>
  <c r="AU32" i="19" s="1"/>
  <c r="AA31" i="19"/>
  <c r="AU31" i="19" s="1"/>
  <c r="AA30" i="19"/>
  <c r="AU30" i="19" s="1"/>
  <c r="AA9" i="19"/>
  <c r="AU9" i="19" s="1"/>
  <c r="AA25" i="19"/>
  <c r="AU25" i="19" s="1"/>
  <c r="AA36" i="19"/>
  <c r="AU36" i="19" s="1"/>
  <c r="AA28" i="19"/>
  <c r="AU28" i="19" s="1"/>
  <c r="AA26" i="19"/>
  <c r="AU26" i="19" s="1"/>
  <c r="AC66" i="18"/>
  <c r="AC5" i="18"/>
  <c r="AC49" i="18"/>
  <c r="AC62" i="18"/>
  <c r="AC45" i="18"/>
  <c r="AC21" i="18"/>
  <c r="AC43" i="18"/>
  <c r="AC38" i="18"/>
  <c r="AC52" i="18"/>
  <c r="AC84" i="18"/>
  <c r="AC88" i="18"/>
  <c r="Y26" i="18"/>
  <c r="Y45" i="18"/>
  <c r="Y42" i="18"/>
  <c r="Y43" i="18"/>
  <c r="Y30" i="18"/>
  <c r="Y52" i="18"/>
  <c r="Y51" i="18"/>
  <c r="Y84" i="18"/>
  <c r="Y87" i="18"/>
  <c r="Y88" i="18"/>
  <c r="W64" i="18"/>
  <c r="W7" i="18"/>
  <c r="AS95" i="18"/>
  <c r="AQ95" i="18"/>
  <c r="AO95" i="18"/>
  <c r="AM95" i="18"/>
  <c r="AK95" i="18"/>
  <c r="AG95" i="18"/>
  <c r="AG67" i="18" s="1"/>
  <c r="AT67" i="18" s="1"/>
  <c r="AE95" i="18"/>
  <c r="AE50" i="18" s="1"/>
  <c r="AC95" i="18"/>
  <c r="AC81" i="18" s="1"/>
  <c r="Z95" i="18"/>
  <c r="Z67" i="18" s="1"/>
  <c r="Y95" i="18"/>
  <c r="Y25" i="18" s="1"/>
  <c r="X95" i="18"/>
  <c r="X42" i="18" s="1"/>
  <c r="W95" i="18"/>
  <c r="W70" i="18" s="1"/>
  <c r="P95" i="18"/>
  <c r="P53" i="18" s="1"/>
  <c r="O95" i="18"/>
  <c r="O30" i="18" s="1"/>
  <c r="N95" i="18"/>
  <c r="N45" i="18" s="1"/>
  <c r="M95" i="18"/>
  <c r="L95" i="18"/>
  <c r="L49" i="18" s="1"/>
  <c r="Z5" i="18"/>
  <c r="AC17" i="18"/>
  <c r="Z17" i="18"/>
  <c r="AC18" i="18"/>
  <c r="Z18" i="18"/>
  <c r="AC20" i="18"/>
  <c r="P20" i="18"/>
  <c r="N20" i="18"/>
  <c r="AC28" i="18"/>
  <c r="P28" i="18"/>
  <c r="AC7" i="18"/>
  <c r="Z7" i="18"/>
  <c r="AC8" i="18"/>
  <c r="P8" i="18"/>
  <c r="N8" i="18"/>
  <c r="AC16" i="18"/>
  <c r="P16" i="18"/>
  <c r="AC33" i="18"/>
  <c r="Z33" i="18"/>
  <c r="AC70" i="18"/>
  <c r="P70" i="18"/>
  <c r="AC65" i="18"/>
  <c r="Z65" i="18"/>
  <c r="O65" i="18"/>
  <c r="AC94" i="18"/>
  <c r="Z94" i="18"/>
  <c r="AC79" i="18"/>
  <c r="Z79" i="18"/>
  <c r="AC64" i="18"/>
  <c r="P64" i="18"/>
  <c r="O64" i="18"/>
  <c r="AC69" i="18"/>
  <c r="Z69" i="18"/>
  <c r="M69" i="18"/>
  <c r="AC93" i="18"/>
  <c r="Z93" i="18"/>
  <c r="AC78" i="18"/>
  <c r="P78" i="18"/>
  <c r="AC74" i="18"/>
  <c r="P74" i="18"/>
  <c r="AC23" i="18"/>
  <c r="Z23" i="18"/>
  <c r="AC35" i="18"/>
  <c r="P35" i="18"/>
  <c r="O35" i="18"/>
  <c r="AC92" i="18"/>
  <c r="Z92" i="18"/>
  <c r="AC73" i="18"/>
  <c r="P73" i="18"/>
  <c r="AC22" i="18"/>
  <c r="Z22" i="18"/>
  <c r="O22" i="18"/>
  <c r="AC44" i="18"/>
  <c r="P44" i="18"/>
  <c r="AC58" i="18"/>
  <c r="Z58" i="18"/>
  <c r="AC71" i="18"/>
  <c r="P71" i="18"/>
  <c r="AC55" i="18"/>
  <c r="Z55" i="18"/>
  <c r="AC46" i="18"/>
  <c r="P46" i="18"/>
  <c r="O46" i="18"/>
  <c r="AC47" i="18"/>
  <c r="Z47" i="18"/>
  <c r="O47" i="18"/>
  <c r="AC59" i="18"/>
  <c r="P59" i="18"/>
  <c r="O59" i="18"/>
  <c r="AC40" i="18"/>
  <c r="Z40" i="18"/>
  <c r="P40" i="18"/>
  <c r="O40" i="18"/>
  <c r="AC13" i="18"/>
  <c r="Z13" i="18"/>
  <c r="P13" i="18"/>
  <c r="O13" i="18"/>
  <c r="AC85" i="18"/>
  <c r="Z85" i="18"/>
  <c r="O85" i="18"/>
  <c r="AC76" i="18"/>
  <c r="Z76" i="18"/>
  <c r="P76" i="18"/>
  <c r="O76" i="18"/>
  <c r="AC77" i="18"/>
  <c r="Z77" i="18"/>
  <c r="P77" i="18"/>
  <c r="O77" i="18"/>
  <c r="AC36" i="18"/>
  <c r="Z36" i="18"/>
  <c r="P36" i="18"/>
  <c r="O36" i="18"/>
  <c r="AC27" i="18"/>
  <c r="Z27" i="18"/>
  <c r="P27" i="18"/>
  <c r="AC37" i="18"/>
  <c r="Z37" i="18"/>
  <c r="P37" i="18"/>
  <c r="AC63" i="18"/>
  <c r="Z63" i="18"/>
  <c r="P63" i="18"/>
  <c r="O63" i="18"/>
  <c r="AC15" i="18"/>
  <c r="Z15" i="18"/>
  <c r="P15" i="18"/>
  <c r="N15" i="18"/>
  <c r="AC29" i="18"/>
  <c r="Z29" i="18"/>
  <c r="P29" i="18"/>
  <c r="AC19" i="18"/>
  <c r="Z19" i="18"/>
  <c r="O19" i="18"/>
  <c r="AC12" i="18"/>
  <c r="Z12" i="18"/>
  <c r="P12" i="18"/>
  <c r="O12" i="18"/>
  <c r="AC32" i="18"/>
  <c r="Z32" i="18"/>
  <c r="P32" i="18"/>
  <c r="N32" i="18"/>
  <c r="AC11" i="18"/>
  <c r="Z11" i="18"/>
  <c r="P11" i="18"/>
  <c r="O11" i="18"/>
  <c r="N11" i="18"/>
  <c r="AC31" i="18"/>
  <c r="Z31" i="18"/>
  <c r="P31" i="18"/>
  <c r="O31" i="18"/>
  <c r="M31" i="18"/>
  <c r="AC34" i="18"/>
  <c r="Z34" i="18"/>
  <c r="P34" i="18"/>
  <c r="AC14" i="18"/>
  <c r="Z14" i="18"/>
  <c r="P14" i="18"/>
  <c r="O14" i="18"/>
  <c r="AC25" i="18"/>
  <c r="Z25" i="18"/>
  <c r="P25" i="18"/>
  <c r="N25" i="18"/>
  <c r="AC9" i="18"/>
  <c r="Z9" i="18"/>
  <c r="P9" i="18"/>
  <c r="O9" i="18"/>
  <c r="AC6" i="18"/>
  <c r="Z6" i="18"/>
  <c r="P6" i="18"/>
  <c r="O6" i="18"/>
  <c r="AC10" i="18"/>
  <c r="Z10" i="18"/>
  <c r="P10" i="18"/>
  <c r="O10" i="18"/>
  <c r="AC39" i="18"/>
  <c r="Z39" i="18"/>
  <c r="Y39" i="18"/>
  <c r="P39" i="18"/>
  <c r="O7" i="18" l="1"/>
  <c r="O28" i="18"/>
  <c r="O20" i="18"/>
  <c r="R20" i="18" s="1"/>
  <c r="O17" i="18"/>
  <c r="O51" i="18"/>
  <c r="O26" i="18"/>
  <c r="R26" i="18" s="1"/>
  <c r="O53" i="18"/>
  <c r="O88" i="18"/>
  <c r="O52" i="18"/>
  <c r="O50" i="18"/>
  <c r="R50" i="18" s="1"/>
  <c r="P85" i="18"/>
  <c r="R85" i="18" s="1"/>
  <c r="N40" i="18"/>
  <c r="Z59" i="18"/>
  <c r="P47" i="18"/>
  <c r="R47" i="18" s="1"/>
  <c r="Z71" i="18"/>
  <c r="AA71" i="18" s="1"/>
  <c r="P58" i="18"/>
  <c r="Z73" i="18"/>
  <c r="P92" i="18"/>
  <c r="Z74" i="18"/>
  <c r="AA74" i="18" s="1"/>
  <c r="Z78" i="18"/>
  <c r="P93" i="18"/>
  <c r="Z64" i="18"/>
  <c r="P79" i="18"/>
  <c r="P94" i="18"/>
  <c r="N65" i="18"/>
  <c r="Z70" i="18"/>
  <c r="P33" i="18"/>
  <c r="R33" i="18" s="1"/>
  <c r="Z8" i="18"/>
  <c r="P7" i="18"/>
  <c r="Z20" i="18"/>
  <c r="P18" i="18"/>
  <c r="R18" i="18" s="1"/>
  <c r="N17" i="18"/>
  <c r="O89" i="18"/>
  <c r="X20" i="18"/>
  <c r="X59" i="18"/>
  <c r="X19" i="18"/>
  <c r="X9" i="18"/>
  <c r="P87" i="18"/>
  <c r="R87" i="18" s="1"/>
  <c r="P51" i="18"/>
  <c r="R51" i="18" s="1"/>
  <c r="P30" i="18"/>
  <c r="N38" i="18"/>
  <c r="O21" i="18"/>
  <c r="Z88" i="18"/>
  <c r="AA88" i="18" s="1"/>
  <c r="Z84" i="18"/>
  <c r="Z52" i="18"/>
  <c r="X30" i="18"/>
  <c r="Y24" i="18"/>
  <c r="Z42" i="18"/>
  <c r="Y21" i="18"/>
  <c r="Z45" i="18"/>
  <c r="X26" i="18"/>
  <c r="AC51" i="18"/>
  <c r="AC24" i="18"/>
  <c r="AC41" i="18"/>
  <c r="O62" i="18"/>
  <c r="L50" i="18"/>
  <c r="Z53" i="18"/>
  <c r="AC53" i="18"/>
  <c r="AC91" i="18"/>
  <c r="AG69" i="18"/>
  <c r="AT69" i="18" s="1"/>
  <c r="AG91" i="18"/>
  <c r="AT91" i="18" s="1"/>
  <c r="AE47" i="18"/>
  <c r="AT47" i="18" s="1"/>
  <c r="AE81" i="18"/>
  <c r="AT81" i="18" s="1"/>
  <c r="P72" i="18"/>
  <c r="P89" i="18"/>
  <c r="P48" i="18"/>
  <c r="R48" i="18" s="1"/>
  <c r="P86" i="18"/>
  <c r="P80" i="18"/>
  <c r="P54" i="18"/>
  <c r="P57" i="18"/>
  <c r="R57" i="18" s="1"/>
  <c r="P60" i="18"/>
  <c r="R60" i="18" s="1"/>
  <c r="P56" i="18"/>
  <c r="P61" i="18"/>
  <c r="P75" i="18"/>
  <c r="P19" i="18"/>
  <c r="R19" i="18" s="1"/>
  <c r="P68" i="18"/>
  <c r="P83" i="18"/>
  <c r="P90" i="18"/>
  <c r="P82" i="18"/>
  <c r="R82" i="18" s="1"/>
  <c r="Z75" i="18"/>
  <c r="Z72" i="18"/>
  <c r="AA72" i="18" s="1"/>
  <c r="Z86" i="18"/>
  <c r="AA86" i="18" s="1"/>
  <c r="Z83" i="18"/>
  <c r="AA83" i="18" s="1"/>
  <c r="Z89" i="18"/>
  <c r="Z68" i="18"/>
  <c r="Z82" i="18"/>
  <c r="AA82" i="18" s="1"/>
  <c r="Z60" i="18"/>
  <c r="Z80" i="18"/>
  <c r="AA80" i="18" s="1"/>
  <c r="Z90" i="18"/>
  <c r="AA90" i="18" s="1"/>
  <c r="Z54" i="18"/>
  <c r="Z57" i="18"/>
  <c r="Z56" i="18"/>
  <c r="Z48" i="18"/>
  <c r="Z61" i="18"/>
  <c r="AA61" i="18" s="1"/>
  <c r="AK90" i="18"/>
  <c r="AT90" i="18" s="1"/>
  <c r="AK86" i="18"/>
  <c r="AT86" i="18" s="1"/>
  <c r="AK44" i="18"/>
  <c r="AT44" i="18" s="1"/>
  <c r="X7" i="18"/>
  <c r="X13" i="18"/>
  <c r="X32" i="18"/>
  <c r="X10" i="18"/>
  <c r="P24" i="18"/>
  <c r="P42" i="18"/>
  <c r="P41" i="18"/>
  <c r="Z38" i="18"/>
  <c r="X24" i="18"/>
  <c r="Z41" i="18"/>
  <c r="AA41" i="18" s="1"/>
  <c r="P49" i="18"/>
  <c r="L62" i="18"/>
  <c r="Z62" i="18"/>
  <c r="Z91" i="18"/>
  <c r="P66" i="18"/>
  <c r="AG49" i="18"/>
  <c r="AG66" i="18"/>
  <c r="AT66" i="18" s="1"/>
  <c r="AE79" i="18"/>
  <c r="AT79" i="18" s="1"/>
  <c r="P81" i="18"/>
  <c r="Z46" i="18"/>
  <c r="P55" i="18"/>
  <c r="Z44" i="18"/>
  <c r="P22" i="18"/>
  <c r="Z35" i="18"/>
  <c r="P23" i="18"/>
  <c r="P69" i="18"/>
  <c r="P65" i="18"/>
  <c r="Z16" i="18"/>
  <c r="Z28" i="18"/>
  <c r="P17" i="18"/>
  <c r="R17" i="18" s="1"/>
  <c r="P5" i="18"/>
  <c r="M50" i="18"/>
  <c r="M80" i="18"/>
  <c r="M72" i="18"/>
  <c r="R72" i="18" s="1"/>
  <c r="AU72" i="18" s="1"/>
  <c r="W53" i="18"/>
  <c r="W82" i="18"/>
  <c r="W89" i="18"/>
  <c r="W75" i="18"/>
  <c r="AA75" i="18" s="1"/>
  <c r="W48" i="18"/>
  <c r="W60" i="18"/>
  <c r="W56" i="18"/>
  <c r="AA56" i="18" s="1"/>
  <c r="AC48" i="18"/>
  <c r="AC80" i="18"/>
  <c r="AC61" i="18"/>
  <c r="AC90" i="18"/>
  <c r="AC54" i="18"/>
  <c r="AC57" i="18"/>
  <c r="AC56" i="18"/>
  <c r="AC75" i="18"/>
  <c r="AC82" i="18"/>
  <c r="AC72" i="18"/>
  <c r="AC86" i="18"/>
  <c r="AC89" i="18"/>
  <c r="AC83" i="18"/>
  <c r="AC68" i="18"/>
  <c r="AC60" i="18"/>
  <c r="W17" i="18"/>
  <c r="W59" i="18"/>
  <c r="X16" i="18"/>
  <c r="X36" i="18"/>
  <c r="X31" i="18"/>
  <c r="P88" i="18"/>
  <c r="R88" i="18" s="1"/>
  <c r="P84" i="18"/>
  <c r="P52" i="18"/>
  <c r="P38" i="18"/>
  <c r="P26" i="18"/>
  <c r="Z87" i="18"/>
  <c r="Z51" i="18"/>
  <c r="Z30" i="18"/>
  <c r="Y38" i="18"/>
  <c r="Z43" i="18"/>
  <c r="Y41" i="18"/>
  <c r="Z26" i="18"/>
  <c r="AC87" i="18"/>
  <c r="AC30" i="18"/>
  <c r="AC42" i="18"/>
  <c r="AC26" i="18"/>
  <c r="L53" i="18"/>
  <c r="P50" i="18"/>
  <c r="Z50" i="18"/>
  <c r="AC50" i="18"/>
  <c r="AC67" i="18"/>
  <c r="Z66" i="18"/>
  <c r="O66" i="18"/>
  <c r="AG31" i="18"/>
  <c r="AG50" i="18"/>
  <c r="AT50" i="18" s="1"/>
  <c r="AE31" i="18"/>
  <c r="AE49" i="18"/>
  <c r="AT49" i="18" s="1"/>
  <c r="N83" i="18"/>
  <c r="R83" i="18" s="1"/>
  <c r="N61" i="18"/>
  <c r="R61" i="18" s="1"/>
  <c r="X68" i="18"/>
  <c r="AA68" i="18" s="1"/>
  <c r="X54" i="18"/>
  <c r="X57" i="18"/>
  <c r="X17" i="18"/>
  <c r="X44" i="18"/>
  <c r="X15" i="18"/>
  <c r="X14" i="18"/>
  <c r="P43" i="18"/>
  <c r="P21" i="18"/>
  <c r="P45" i="18"/>
  <c r="Z24" i="18"/>
  <c r="Z21" i="18"/>
  <c r="X41" i="18"/>
  <c r="P62" i="18"/>
  <c r="Z49" i="18"/>
  <c r="P67" i="18"/>
  <c r="P91" i="18"/>
  <c r="AG6" i="18"/>
  <c r="AT6" i="18" s="1"/>
  <c r="AE14" i="18"/>
  <c r="AT14" i="18" s="1"/>
  <c r="Z81" i="18"/>
  <c r="AA81" i="18" s="1"/>
  <c r="N18" i="18"/>
  <c r="N24" i="18"/>
  <c r="R80" i="18"/>
  <c r="AU80" i="18" s="1"/>
  <c r="N54" i="18"/>
  <c r="R54" i="18" s="1"/>
  <c r="N68" i="18"/>
  <c r="N42" i="18"/>
  <c r="M6" i="18"/>
  <c r="R6" i="18" s="1"/>
  <c r="M33" i="18"/>
  <c r="R41" i="18"/>
  <c r="R89" i="18"/>
  <c r="R56" i="18"/>
  <c r="R68" i="18"/>
  <c r="AU68" i="18" s="1"/>
  <c r="R75" i="18"/>
  <c r="M67" i="18"/>
  <c r="M81" i="18"/>
  <c r="R91" i="18"/>
  <c r="X18" i="18"/>
  <c r="X8" i="18"/>
  <c r="X65" i="18"/>
  <c r="X23" i="18"/>
  <c r="X22" i="18"/>
  <c r="X55" i="18"/>
  <c r="X40" i="18"/>
  <c r="X12" i="18"/>
  <c r="X34" i="18"/>
  <c r="X6" i="18"/>
  <c r="AA89" i="18"/>
  <c r="X48" i="18"/>
  <c r="AA48" i="18" s="1"/>
  <c r="AA60" i="18"/>
  <c r="X5" i="18"/>
  <c r="X33" i="18"/>
  <c r="X78" i="18"/>
  <c r="AA78" i="18" s="1"/>
  <c r="X47" i="18"/>
  <c r="X27" i="18"/>
  <c r="X11" i="18"/>
  <c r="X25" i="18"/>
  <c r="X38" i="18"/>
  <c r="X21" i="18"/>
  <c r="AA66" i="18"/>
  <c r="W37" i="18"/>
  <c r="W12" i="18"/>
  <c r="W14" i="18"/>
  <c r="W10" i="18"/>
  <c r="W49" i="18"/>
  <c r="AA49" i="18" s="1"/>
  <c r="W18" i="18"/>
  <c r="W65" i="18"/>
  <c r="W22" i="18"/>
  <c r="W55" i="18"/>
  <c r="W40" i="18"/>
  <c r="W32" i="18"/>
  <c r="W25" i="18"/>
  <c r="AA87" i="18"/>
  <c r="W51" i="18"/>
  <c r="W52" i="18"/>
  <c r="AA52" i="18" s="1"/>
  <c r="W30" i="18"/>
  <c r="AA30" i="18" s="1"/>
  <c r="W38" i="18"/>
  <c r="AA38" i="18" s="1"/>
  <c r="W24" i="18"/>
  <c r="W43" i="18"/>
  <c r="AA43" i="18" s="1"/>
  <c r="W21" i="18"/>
  <c r="AA45" i="18"/>
  <c r="W26" i="18"/>
  <c r="W8" i="18"/>
  <c r="W23" i="18"/>
  <c r="W15" i="18"/>
  <c r="W50" i="18"/>
  <c r="AA50" i="18" s="1"/>
  <c r="AA67" i="18"/>
  <c r="W16" i="18"/>
  <c r="W35" i="18"/>
  <c r="W46" i="18"/>
  <c r="W13" i="18"/>
  <c r="W36" i="18"/>
  <c r="AA36" i="18" s="1"/>
  <c r="W29" i="18"/>
  <c r="W11" i="18"/>
  <c r="W9" i="18"/>
  <c r="W62" i="18"/>
  <c r="AA62" i="18" s="1"/>
  <c r="AA91" i="18"/>
  <c r="W5" i="18"/>
  <c r="W33" i="18"/>
  <c r="W47" i="18"/>
  <c r="AA47" i="18" s="1"/>
  <c r="W27" i="18"/>
  <c r="W19" i="18"/>
  <c r="W31" i="18"/>
  <c r="W6" i="18"/>
  <c r="AA6" i="18" s="1"/>
  <c r="AA42" i="18"/>
  <c r="W34" i="18"/>
  <c r="AA34" i="18" s="1"/>
  <c r="AA84" i="18"/>
  <c r="R66" i="18"/>
  <c r="R49" i="18"/>
  <c r="R53" i="18"/>
  <c r="AA53" i="18"/>
  <c r="AA51" i="18"/>
  <c r="R62" i="18"/>
  <c r="L5" i="18"/>
  <c r="R5" i="18" s="1"/>
  <c r="L79" i="18"/>
  <c r="L78" i="18"/>
  <c r="R78" i="18" s="1"/>
  <c r="L58" i="18"/>
  <c r="R58" i="18" s="1"/>
  <c r="L47" i="18"/>
  <c r="L27" i="18"/>
  <c r="R27" i="18" s="1"/>
  <c r="R29" i="18"/>
  <c r="R11" i="18"/>
  <c r="R52" i="18"/>
  <c r="L43" i="18"/>
  <c r="R43" i="18" s="1"/>
  <c r="R45" i="18"/>
  <c r="R28" i="18"/>
  <c r="R70" i="18"/>
  <c r="R64" i="18"/>
  <c r="L74" i="18"/>
  <c r="R74" i="18" s="1"/>
  <c r="R73" i="18"/>
  <c r="R71" i="18"/>
  <c r="R76" i="18"/>
  <c r="R37" i="18"/>
  <c r="L31" i="18"/>
  <c r="R31" i="18" s="1"/>
  <c r="L9" i="18"/>
  <c r="R9" i="18" s="1"/>
  <c r="R30" i="18"/>
  <c r="R42" i="18"/>
  <c r="R34" i="18"/>
  <c r="R59" i="18"/>
  <c r="R69" i="18"/>
  <c r="R65" i="18"/>
  <c r="L23" i="18"/>
  <c r="R23" i="18" s="1"/>
  <c r="R22" i="18"/>
  <c r="L55" i="18"/>
  <c r="R77" i="18"/>
  <c r="R63" i="18"/>
  <c r="L12" i="18"/>
  <c r="R12" i="18" s="1"/>
  <c r="R84" i="18"/>
  <c r="R38" i="18"/>
  <c r="R21" i="18"/>
  <c r="R25" i="18"/>
  <c r="R40" i="18"/>
  <c r="R92" i="18"/>
  <c r="R94" i="18"/>
  <c r="R8" i="18"/>
  <c r="R39" i="18"/>
  <c r="R16" i="18"/>
  <c r="R93" i="18"/>
  <c r="R35" i="18"/>
  <c r="L44" i="18"/>
  <c r="R44" i="18" s="1"/>
  <c r="R46" i="18"/>
  <c r="R13" i="18"/>
  <c r="R36" i="18"/>
  <c r="R15" i="18"/>
  <c r="R32" i="18"/>
  <c r="L14" i="18"/>
  <c r="R14" i="18" s="1"/>
  <c r="R10" i="18"/>
  <c r="R24" i="18"/>
  <c r="Y17" i="18"/>
  <c r="Y7" i="18"/>
  <c r="AA70" i="18"/>
  <c r="AA64" i="18"/>
  <c r="AA73" i="18"/>
  <c r="AA59" i="18"/>
  <c r="AA76" i="18"/>
  <c r="Y37" i="18"/>
  <c r="Y19" i="18"/>
  <c r="Y31" i="18"/>
  <c r="Y9" i="18"/>
  <c r="AA9" i="18" s="1"/>
  <c r="Y18" i="18"/>
  <c r="Y8" i="18"/>
  <c r="Y65" i="18"/>
  <c r="AA69" i="18"/>
  <c r="Y23" i="18"/>
  <c r="Y22" i="18"/>
  <c r="Y55" i="18"/>
  <c r="Y40" i="18"/>
  <c r="Y12" i="18"/>
  <c r="Y6" i="18"/>
  <c r="Y20" i="18"/>
  <c r="AA20" i="18" s="1"/>
  <c r="Y16" i="18"/>
  <c r="AA94" i="18"/>
  <c r="AA93" i="18"/>
  <c r="Y35" i="18"/>
  <c r="Y44" i="18"/>
  <c r="Y46" i="18"/>
  <c r="AA46" i="18" s="1"/>
  <c r="Y13" i="18"/>
  <c r="Y15" i="18"/>
  <c r="Y32" i="18"/>
  <c r="AA32" i="18" s="1"/>
  <c r="Y14" i="18"/>
  <c r="Y10" i="18"/>
  <c r="AA5" i="18"/>
  <c r="Y28" i="18"/>
  <c r="Y33" i="18"/>
  <c r="AA79" i="18"/>
  <c r="AA92" i="18"/>
  <c r="Y58" i="18"/>
  <c r="AA58" i="18" s="1"/>
  <c r="Y27" i="18"/>
  <c r="Y29" i="18"/>
  <c r="Y11" i="18"/>
  <c r="R7" i="18"/>
  <c r="AA85" i="18"/>
  <c r="AA77" i="18"/>
  <c r="AA39" i="18"/>
  <c r="AA63" i="18"/>
  <c r="L44" i="17"/>
  <c r="AU44" i="17"/>
  <c r="AS44" i="17"/>
  <c r="AQ44" i="17"/>
  <c r="AO44" i="17"/>
  <c r="AM44" i="17"/>
  <c r="AI44" i="17"/>
  <c r="AG44" i="17"/>
  <c r="AA29" i="18" l="1"/>
  <c r="AA21" i="18"/>
  <c r="AA25" i="18"/>
  <c r="R67" i="18"/>
  <c r="AA57" i="18"/>
  <c r="AA7" i="18"/>
  <c r="AA54" i="18"/>
  <c r="R79" i="18"/>
  <c r="AU83" i="18"/>
  <c r="AA28" i="18"/>
  <c r="AA44" i="18"/>
  <c r="AA16" i="18"/>
  <c r="AA40" i="18"/>
  <c r="AA17" i="18"/>
  <c r="R55" i="18"/>
  <c r="AA26" i="18"/>
  <c r="AT31" i="18"/>
  <c r="AA24" i="18"/>
  <c r="AU54" i="18"/>
  <c r="AU61" i="18"/>
  <c r="R81" i="18"/>
  <c r="AU81" i="18" s="1"/>
  <c r="AA19" i="18"/>
  <c r="AU57" i="18"/>
  <c r="R90" i="18"/>
  <c r="AU90" i="18" s="1"/>
  <c r="R86" i="18"/>
  <c r="AU86" i="18" s="1"/>
  <c r="AQ20" i="17"/>
  <c r="AQ12" i="17"/>
  <c r="AQ6" i="17"/>
  <c r="AO10" i="17"/>
  <c r="AV10" i="17" s="1"/>
  <c r="AO6" i="17"/>
  <c r="AV6" i="17" s="1"/>
  <c r="AO7" i="17"/>
  <c r="AV7" i="17" s="1"/>
  <c r="AO12" i="17"/>
  <c r="AO39" i="17"/>
  <c r="AO24" i="17"/>
  <c r="AV24" i="17" s="1"/>
  <c r="AO43" i="17"/>
  <c r="AV43" i="17" s="1"/>
  <c r="AO28" i="17"/>
  <c r="AV28" i="17" s="1"/>
  <c r="AO19" i="17"/>
  <c r="AV19" i="17" s="1"/>
  <c r="AO21" i="17"/>
  <c r="AO32" i="17"/>
  <c r="AV32" i="17" s="1"/>
  <c r="AO40" i="17"/>
  <c r="AV40" i="17" s="1"/>
  <c r="AO22" i="17"/>
  <c r="AV22" i="17" s="1"/>
  <c r="AO35" i="17"/>
  <c r="AV35" i="17" s="1"/>
  <c r="AO31" i="17"/>
  <c r="AV31" i="17" s="1"/>
  <c r="AO9" i="17"/>
  <c r="AV9" i="17" s="1"/>
  <c r="AO20" i="17"/>
  <c r="AV20" i="17" s="1"/>
  <c r="AO42" i="17"/>
  <c r="AV42" i="17" s="1"/>
  <c r="AO36" i="17"/>
  <c r="AV36" i="17" s="1"/>
  <c r="AO25" i="17"/>
  <c r="AV25" i="17" s="1"/>
  <c r="AO17" i="17"/>
  <c r="AA10" i="18"/>
  <c r="AA13" i="18"/>
  <c r="AA8" i="18"/>
  <c r="AA31" i="18"/>
  <c r="AA33" i="18"/>
  <c r="AA14" i="18"/>
  <c r="AU14" i="18" s="1"/>
  <c r="AA23" i="18"/>
  <c r="AA11" i="18"/>
  <c r="AU11" i="18" s="1"/>
  <c r="AA18" i="18"/>
  <c r="AU82" i="18"/>
  <c r="AU60" i="18"/>
  <c r="AU89" i="18"/>
  <c r="AU75" i="18"/>
  <c r="AU56" i="18"/>
  <c r="AU48" i="18"/>
  <c r="AU28" i="18"/>
  <c r="AU25" i="18"/>
  <c r="AU59" i="18"/>
  <c r="AU41" i="18"/>
  <c r="AU91" i="18"/>
  <c r="AA15" i="18"/>
  <c r="AU15" i="18" s="1"/>
  <c r="AA35" i="18"/>
  <c r="AU35" i="18" s="1"/>
  <c r="AA55" i="18"/>
  <c r="AA65" i="18"/>
  <c r="AU65" i="18" s="1"/>
  <c r="AU67" i="18"/>
  <c r="AU50" i="18"/>
  <c r="AU62" i="18"/>
  <c r="AA22" i="18"/>
  <c r="AU22" i="18" s="1"/>
  <c r="AU66" i="18"/>
  <c r="AU42" i="18"/>
  <c r="AU88" i="18"/>
  <c r="AU87" i="18"/>
  <c r="AU84" i="18"/>
  <c r="AU52" i="18"/>
  <c r="AU51" i="18"/>
  <c r="AU49" i="18"/>
  <c r="AA37" i="18"/>
  <c r="AU37" i="18" s="1"/>
  <c r="AA27" i="18"/>
  <c r="AU27" i="18" s="1"/>
  <c r="AU30" i="18"/>
  <c r="AU21" i="18"/>
  <c r="AU24" i="18"/>
  <c r="AU26" i="18"/>
  <c r="AA12" i="18"/>
  <c r="AU12" i="18" s="1"/>
  <c r="AU53" i="18"/>
  <c r="AU45" i="18"/>
  <c r="AU43" i="18"/>
  <c r="AU38" i="18"/>
  <c r="AU70" i="18"/>
  <c r="AU47" i="18"/>
  <c r="AU94" i="18"/>
  <c r="AU93" i="18"/>
  <c r="AU71" i="18"/>
  <c r="AU8" i="18"/>
  <c r="AU69" i="18"/>
  <c r="AU92" i="18"/>
  <c r="AU46" i="18"/>
  <c r="AU40" i="18"/>
  <c r="AU85" i="18"/>
  <c r="AU19" i="18"/>
  <c r="AU74" i="18"/>
  <c r="AU76" i="18"/>
  <c r="AU10" i="18"/>
  <c r="AU63" i="18"/>
  <c r="AU6" i="18"/>
  <c r="AU39" i="18"/>
  <c r="AU34" i="18"/>
  <c r="AU58" i="18"/>
  <c r="AU33" i="18"/>
  <c r="AU13" i="18"/>
  <c r="AU55" i="18"/>
  <c r="AU29" i="18"/>
  <c r="AU18" i="18"/>
  <c r="AU64" i="18"/>
  <c r="AU7" i="18"/>
  <c r="AU32" i="18"/>
  <c r="AU36" i="18"/>
  <c r="AU77" i="18"/>
  <c r="AU44" i="18"/>
  <c r="AU16" i="18"/>
  <c r="AU23" i="18"/>
  <c r="AU73" i="18"/>
  <c r="AU78" i="18"/>
  <c r="AU79" i="18"/>
  <c r="AU17" i="18"/>
  <c r="AU5" i="18"/>
  <c r="AU20" i="18"/>
  <c r="AU9" i="18"/>
  <c r="L10" i="17"/>
  <c r="AI21" i="17"/>
  <c r="AG33" i="17"/>
  <c r="AV33" i="17" s="1"/>
  <c r="AG39" i="17"/>
  <c r="L18" i="17"/>
  <c r="AI17" i="17"/>
  <c r="L17" i="17"/>
  <c r="AI33" i="17"/>
  <c r="AG17" i="17"/>
  <c r="AV17" i="17" s="1"/>
  <c r="L19" i="17"/>
  <c r="L12" i="17"/>
  <c r="AG21" i="17"/>
  <c r="AV21" i="17" s="1"/>
  <c r="L25" i="17"/>
  <c r="L33" i="17"/>
  <c r="L11" i="17"/>
  <c r="L21" i="17"/>
  <c r="AV12" i="17" l="1"/>
  <c r="AV39" i="17"/>
  <c r="AU31" i="18"/>
  <c r="O44" i="17" l="1"/>
  <c r="AC44" i="17"/>
  <c r="N44" i="17"/>
  <c r="Q44" i="17"/>
  <c r="Z44" i="17"/>
  <c r="Y44" i="17"/>
  <c r="X44" i="17"/>
  <c r="X10" i="17" s="1"/>
  <c r="M44" i="17"/>
  <c r="W44" i="17"/>
  <c r="W19" i="17" s="1"/>
  <c r="Z37" i="17" l="1"/>
  <c r="AA37" i="17" s="1"/>
  <c r="Z27" i="17"/>
  <c r="AA27" i="17" s="1"/>
  <c r="O37" i="17"/>
  <c r="O27" i="17"/>
  <c r="Q27" i="17"/>
  <c r="Q37" i="17"/>
  <c r="AC27" i="17"/>
  <c r="AC37" i="17"/>
  <c r="Q10" i="17"/>
  <c r="Q9" i="17"/>
  <c r="Q19" i="17"/>
  <c r="Q16" i="17"/>
  <c r="Q30" i="17"/>
  <c r="Q22" i="17"/>
  <c r="Q39" i="17"/>
  <c r="Q20" i="17"/>
  <c r="Q42" i="17"/>
  <c r="R42" i="17" s="1"/>
  <c r="Q7" i="17"/>
  <c r="Q14" i="17"/>
  <c r="Q26" i="17"/>
  <c r="Q25" i="17"/>
  <c r="Q33" i="17"/>
  <c r="Q34" i="17"/>
  <c r="Q28" i="17"/>
  <c r="Q32" i="17"/>
  <c r="Q24" i="17"/>
  <c r="Q43" i="17"/>
  <c r="R43" i="17" s="1"/>
  <c r="Q8" i="17"/>
  <c r="Q17" i="17"/>
  <c r="Q21" i="17"/>
  <c r="Q23" i="17"/>
  <c r="Q13" i="17"/>
  <c r="Q38" i="17"/>
  <c r="Q35" i="17"/>
  <c r="Q40" i="17"/>
  <c r="R40" i="17" s="1"/>
  <c r="Q6" i="17"/>
  <c r="Q12" i="17"/>
  <c r="Q11" i="17"/>
  <c r="Q18" i="17"/>
  <c r="Q15" i="17"/>
  <c r="Q29" i="17"/>
  <c r="Q36" i="17"/>
  <c r="Q31" i="17"/>
  <c r="Q5" i="17"/>
  <c r="W26" i="17"/>
  <c r="AC31" i="17"/>
  <c r="Z18" i="17"/>
  <c r="Z31" i="17"/>
  <c r="AA31" i="17" s="1"/>
  <c r="Z43" i="17"/>
  <c r="AA43" i="17" s="1"/>
  <c r="Z42" i="17"/>
  <c r="AA42" i="17" s="1"/>
  <c r="Z40" i="17"/>
  <c r="AA40" i="17" s="1"/>
  <c r="X7" i="17"/>
  <c r="W18" i="17"/>
  <c r="AC13" i="17"/>
  <c r="AC24" i="17"/>
  <c r="Y22" i="17"/>
  <c r="AC6" i="17"/>
  <c r="AC18" i="17"/>
  <c r="Y7" i="17"/>
  <c r="AC11" i="17"/>
  <c r="AC20" i="17"/>
  <c r="AC15" i="17"/>
  <c r="AC9" i="17"/>
  <c r="AC35" i="17"/>
  <c r="AC7" i="17"/>
  <c r="AC19" i="17"/>
  <c r="AC12" i="17"/>
  <c r="Z7" i="17"/>
  <c r="AC8" i="17"/>
  <c r="AC21" i="17"/>
  <c r="AC28" i="17"/>
  <c r="W36" i="17"/>
  <c r="W16" i="17"/>
  <c r="W30" i="17"/>
  <c r="W13" i="17"/>
  <c r="W35" i="17"/>
  <c r="W11" i="17"/>
  <c r="W17" i="17"/>
  <c r="W15" i="17"/>
  <c r="W9" i="17"/>
  <c r="W14" i="17"/>
  <c r="W6" i="17"/>
  <c r="W25" i="17"/>
  <c r="W8" i="17"/>
  <c r="W5" i="17"/>
  <c r="W10" i="17"/>
  <c r="W7" i="17"/>
  <c r="W12" i="17"/>
  <c r="W21" i="17"/>
  <c r="W33" i="17"/>
  <c r="Z39" i="17"/>
  <c r="AA39" i="17" s="1"/>
  <c r="X23" i="17"/>
  <c r="X32" i="17"/>
  <c r="Y5" i="17"/>
  <c r="Y18" i="17"/>
  <c r="Y9" i="17"/>
  <c r="X14" i="17"/>
  <c r="X25" i="17"/>
  <c r="X36" i="17"/>
  <c r="Z13" i="17"/>
  <c r="Z9" i="17"/>
  <c r="Z16" i="17"/>
  <c r="Z30" i="17"/>
  <c r="Z23" i="17"/>
  <c r="N16" i="17"/>
  <c r="N5" i="17"/>
  <c r="N6" i="17"/>
  <c r="Y6" i="17"/>
  <c r="Y34" i="17"/>
  <c r="X21" i="17"/>
  <c r="X15" i="17"/>
  <c r="Z11" i="17"/>
  <c r="Z8" i="17"/>
  <c r="Z6" i="17"/>
  <c r="Z33" i="17"/>
  <c r="M21" i="17"/>
  <c r="M17" i="17"/>
  <c r="M26" i="17"/>
  <c r="X33" i="17"/>
  <c r="X8" i="17"/>
  <c r="X5" i="17"/>
  <c r="X26" i="17"/>
  <c r="X9" i="17"/>
  <c r="X16" i="17"/>
  <c r="X18" i="17"/>
  <c r="X6" i="17"/>
  <c r="X19" i="17"/>
  <c r="Y12" i="17"/>
  <c r="Y10" i="17"/>
  <c r="Y8" i="17"/>
  <c r="Y16" i="17"/>
  <c r="Y15" i="17"/>
  <c r="Y26" i="17"/>
  <c r="Y14" i="17"/>
  <c r="Z32" i="17"/>
  <c r="Z34" i="17"/>
  <c r="Z14" i="17"/>
  <c r="Z25" i="17"/>
  <c r="Z26" i="17"/>
  <c r="Z28" i="17"/>
  <c r="Z19" i="17"/>
  <c r="Z35" i="17"/>
  <c r="Z38" i="17"/>
  <c r="Z36" i="17"/>
  <c r="Z15" i="17"/>
  <c r="Z20" i="17"/>
  <c r="AA20" i="17" s="1"/>
  <c r="X38" i="17"/>
  <c r="Y28" i="17"/>
  <c r="X29" i="17"/>
  <c r="Z24" i="17"/>
  <c r="AA24" i="17" s="1"/>
  <c r="Y19" i="17"/>
  <c r="X11" i="17"/>
  <c r="X12" i="17"/>
  <c r="Z5" i="17"/>
  <c r="Z17" i="17"/>
  <c r="Z12" i="17"/>
  <c r="Z10" i="17"/>
  <c r="Z29" i="17"/>
  <c r="X34" i="17"/>
  <c r="X17" i="17"/>
  <c r="O21" i="17"/>
  <c r="O10" i="17"/>
  <c r="O29" i="17"/>
  <c r="O11" i="17"/>
  <c r="O28" i="17"/>
  <c r="O19" i="17"/>
  <c r="O18" i="17"/>
  <c r="O9" i="17"/>
  <c r="O25" i="17"/>
  <c r="O5" i="17"/>
  <c r="O32" i="17"/>
  <c r="R14" i="17"/>
  <c r="O24" i="17"/>
  <c r="O23" i="17"/>
  <c r="O13" i="17"/>
  <c r="O17" i="17"/>
  <c r="O12" i="17"/>
  <c r="O35" i="17"/>
  <c r="Z22" i="17"/>
  <c r="Z21" i="17"/>
  <c r="AC5" i="17"/>
  <c r="AC32" i="17"/>
  <c r="AC17" i="17"/>
  <c r="AC22" i="17"/>
  <c r="AC25" i="17"/>
  <c r="AC14" i="17"/>
  <c r="AC16" i="17"/>
  <c r="AC10" i="17"/>
  <c r="AA38" i="17" l="1"/>
  <c r="AA28" i="17"/>
  <c r="R27" i="17"/>
  <c r="AW27" i="17" s="1"/>
  <c r="R37" i="17"/>
  <c r="AW37" i="17" s="1"/>
  <c r="AW42" i="17"/>
  <c r="AA18" i="17"/>
  <c r="AW40" i="17"/>
  <c r="AW43" i="17"/>
  <c r="R31" i="17"/>
  <c r="AW31" i="17" s="1"/>
  <c r="AA34" i="17"/>
  <c r="AA7" i="17"/>
  <c r="AA29" i="17"/>
  <c r="AA26" i="17"/>
  <c r="AA19" i="17"/>
  <c r="R9" i="17"/>
  <c r="R39" i="17"/>
  <c r="AW39" i="17" s="1"/>
  <c r="R11" i="17"/>
  <c r="R36" i="17"/>
  <c r="R24" i="17"/>
  <c r="AW24" i="17" s="1"/>
  <c r="AA32" i="17"/>
  <c r="R29" i="17"/>
  <c r="R13" i="17"/>
  <c r="R15" i="17"/>
  <c r="R7" i="17"/>
  <c r="AA22" i="17"/>
  <c r="R6" i="17"/>
  <c r="R22" i="17"/>
  <c r="R17" i="17"/>
  <c r="R18" i="17"/>
  <c r="AW18" i="17" s="1"/>
  <c r="R25" i="17"/>
  <c r="R35" i="17"/>
  <c r="R23" i="17"/>
  <c r="AA10" i="17"/>
  <c r="AA6" i="17"/>
  <c r="AA17" i="17"/>
  <c r="AA30" i="17"/>
  <c r="AA36" i="17"/>
  <c r="R8" i="17"/>
  <c r="R34" i="17"/>
  <c r="R16" i="17"/>
  <c r="R12" i="17"/>
  <c r="AA23" i="17"/>
  <c r="R20" i="17"/>
  <c r="AW20" i="17" s="1"/>
  <c r="AA33" i="17"/>
  <c r="AA12" i="17"/>
  <c r="AA5" i="17"/>
  <c r="AA14" i="17"/>
  <c r="AW14" i="17" s="1"/>
  <c r="AA11" i="17"/>
  <c r="R33" i="17"/>
  <c r="R38" i="17"/>
  <c r="AW38" i="17" s="1"/>
  <c r="AA8" i="17"/>
  <c r="AA9" i="17"/>
  <c r="AA35" i="17"/>
  <c r="AA16" i="17"/>
  <c r="R5" i="17"/>
  <c r="R26" i="17"/>
  <c r="R21" i="17"/>
  <c r="R19" i="17"/>
  <c r="AW19" i="17" s="1"/>
  <c r="R10" i="17"/>
  <c r="AW10" i="17" s="1"/>
  <c r="R32" i="17"/>
  <c r="R30" i="17"/>
  <c r="R28" i="17"/>
  <c r="AW28" i="17" s="1"/>
  <c r="AA21" i="17"/>
  <c r="AA25" i="17"/>
  <c r="AA15" i="17"/>
  <c r="AA13" i="17"/>
  <c r="AW29" i="17" l="1"/>
  <c r="AW26" i="17"/>
  <c r="AW11" i="17"/>
  <c r="AW30" i="17"/>
  <c r="AW21" i="17"/>
  <c r="AW23" i="17"/>
  <c r="AW6" i="17"/>
  <c r="AW12" i="17"/>
  <c r="AW36" i="17"/>
  <c r="AW8" i="17"/>
  <c r="AW32" i="17"/>
  <c r="AW16" i="17"/>
  <c r="AW35" i="17"/>
  <c r="AW13" i="17"/>
  <c r="AW15" i="17"/>
  <c r="AW25" i="17"/>
  <c r="AW9" i="17"/>
  <c r="AW5" i="17"/>
  <c r="AW33" i="17"/>
  <c r="AW34" i="17"/>
  <c r="AW17" i="17"/>
  <c r="AW22" i="17"/>
  <c r="AW7" i="17"/>
</calcChain>
</file>

<file path=xl/comments1.xml><?xml version="1.0" encoding="utf-8"?>
<comments xmlns="http://schemas.openxmlformats.org/spreadsheetml/2006/main">
  <authors>
    <author>Laser Team Poland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>02-03.08</t>
        </r>
        <r>
          <rPr>
            <sz val="9"/>
            <color indexed="81"/>
            <rFont val="Tahoma"/>
            <family val="2"/>
            <charset val="238"/>
          </rPr>
          <t xml:space="preserve">
tylko U17
</t>
        </r>
      </text>
    </comment>
  </commentList>
</comments>
</file>

<file path=xl/comments10.xml><?xml version="1.0" encoding="utf-8"?>
<comments xmlns="http://schemas.openxmlformats.org/spreadsheetml/2006/main">
  <authors>
    <author>Laser Team Poland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38"/>
          </rPr>
          <t>15-16.10 za regaty wrześniowe. Decyzja PSKL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Laser Team Poland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>mistrzostwa Województwa Wielkopolskiego</t>
        </r>
        <r>
          <rPr>
            <sz val="9"/>
            <color indexed="81"/>
            <rFont val="Tahoma"/>
            <family val="2"/>
            <charset val="238"/>
          </rPr>
          <t xml:space="preserve">
09-10.09</t>
        </r>
      </text>
    </comment>
    <comment ref="AH3" authorId="0">
      <text>
        <r>
          <rPr>
            <b/>
            <sz val="9"/>
            <color indexed="81"/>
            <rFont val="Tahoma"/>
            <family val="2"/>
            <charset val="238"/>
          </rPr>
          <t>Memoriał K.Zawalskiego 02-03.09</t>
        </r>
      </text>
    </comment>
  </commentList>
</comments>
</file>

<file path=xl/comments3.xml><?xml version="1.0" encoding="utf-8"?>
<comments xmlns="http://schemas.openxmlformats.org/spreadsheetml/2006/main">
  <authors>
    <author>Laser Team Poland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>mistrzostwa Województwa Wielkopolskiego</t>
        </r>
        <r>
          <rPr>
            <sz val="9"/>
            <color indexed="81"/>
            <rFont val="Tahoma"/>
            <family val="2"/>
            <charset val="238"/>
          </rPr>
          <t xml:space="preserve">
09-10.09</t>
        </r>
      </text>
    </comment>
    <comment ref="AH3" authorId="0">
      <text>
        <r>
          <rPr>
            <b/>
            <sz val="9"/>
            <color indexed="81"/>
            <rFont val="Tahoma"/>
            <family val="2"/>
            <charset val="238"/>
          </rPr>
          <t>Memoriał K.Zawalskiego 02-03.09</t>
        </r>
      </text>
    </comment>
  </commentList>
</comments>
</file>

<file path=xl/comments4.xml><?xml version="1.0" encoding="utf-8"?>
<comments xmlns="http://schemas.openxmlformats.org/spreadsheetml/2006/main">
  <authors>
    <author>Laser Team Poland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>mistrzostwa Województwa Wielkopolskiego</t>
        </r>
        <r>
          <rPr>
            <sz val="9"/>
            <color indexed="81"/>
            <rFont val="Tahoma"/>
            <family val="2"/>
            <charset val="238"/>
          </rPr>
          <t xml:space="preserve">
09-10.09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Zegrze 02-03.08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H3" authorId="0">
      <text>
        <r>
          <rPr>
            <b/>
            <sz val="9"/>
            <color indexed="81"/>
            <rFont val="Tahoma"/>
            <family val="2"/>
            <charset val="238"/>
          </rPr>
          <t>Memoriał K.Zawalskiego 02-03.09</t>
        </r>
      </text>
    </comment>
  </commentList>
</comments>
</file>

<file path=xl/comments5.xml><?xml version="1.0" encoding="utf-8"?>
<comments xmlns="http://schemas.openxmlformats.org/spreadsheetml/2006/main">
  <authors>
    <author>Laser Team Poland</author>
  </authors>
  <commentList>
    <comment ref="AC3" authorId="0">
      <text>
        <r>
          <rPr>
            <b/>
            <sz val="9"/>
            <color indexed="81"/>
            <rFont val="Tahoma"/>
            <family val="2"/>
            <charset val="238"/>
          </rPr>
          <t>Laser Team Poland: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3" authorId="0">
      <text>
        <r>
          <rPr>
            <sz val="9"/>
            <color indexed="81"/>
            <rFont val="Tahoma"/>
            <family val="2"/>
            <charset val="238"/>
          </rPr>
          <t xml:space="preserve">Memoriał K.Zawalskiego 02-03.09.2017
</t>
        </r>
      </text>
    </comment>
  </commentList>
</comments>
</file>

<file path=xl/comments6.xml><?xml version="1.0" encoding="utf-8"?>
<comments xmlns="http://schemas.openxmlformats.org/spreadsheetml/2006/main">
  <authors>
    <author>Laser Team Poland</author>
  </authors>
  <commentList>
    <comment ref="AP3" authorId="0">
      <text>
        <r>
          <rPr>
            <b/>
            <sz val="9"/>
            <color indexed="81"/>
            <rFont val="Tahoma"/>
            <family val="2"/>
            <charset val="238"/>
          </rPr>
          <t>Memoriał K.Zawalskiego 02-03.09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Laser Team Poland</author>
  </authors>
  <commentList>
    <comment ref="AR3" authorId="0">
      <text>
        <r>
          <rPr>
            <b/>
            <sz val="9"/>
            <color indexed="81"/>
            <rFont val="Tahoma"/>
            <family val="2"/>
            <charset val="238"/>
          </rPr>
          <t>Memoriał K.Zawalskiego 02-03.09.2017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Laser Team Poland</author>
  </authors>
  <commentList>
    <comment ref="AP3" authorId="0">
      <text>
        <r>
          <rPr>
            <b/>
            <sz val="9"/>
            <color indexed="81"/>
            <rFont val="Tahoma"/>
            <family val="2"/>
            <charset val="238"/>
          </rPr>
          <t>Memoriał K.Zawalskiego 02-03.09.2017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Laser Team Poland</author>
    <author>Robert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38"/>
          </rPr>
          <t>15-16.10 za regaty wrześniowe. Decyzja PSKL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" authorId="1">
      <text>
        <r>
          <rPr>
            <b/>
            <sz val="9"/>
            <color indexed="81"/>
            <rFont val="Tahoma"/>
            <family val="2"/>
            <charset val="238"/>
          </rPr>
          <t>ilość startujących</t>
        </r>
      </text>
    </comment>
  </commentList>
</comments>
</file>

<file path=xl/sharedStrings.xml><?xml version="1.0" encoding="utf-8"?>
<sst xmlns="http://schemas.openxmlformats.org/spreadsheetml/2006/main" count="3099" uniqueCount="452">
  <si>
    <t>Lp</t>
  </si>
  <si>
    <t>Imię i nazwisko</t>
  </si>
  <si>
    <t>Msc</t>
  </si>
  <si>
    <t>Pkt</t>
  </si>
  <si>
    <t>Rybnik</t>
  </si>
  <si>
    <t>Klub</t>
  </si>
  <si>
    <t>UKS Żeglarz Wrocław</t>
  </si>
  <si>
    <t>CHKŻ Chojnice</t>
  </si>
  <si>
    <t>MBSW/UKŻR Giżycko</t>
  </si>
  <si>
    <t>KS Spójnia Warszawa</t>
  </si>
  <si>
    <t>JKW Poznań</t>
  </si>
  <si>
    <t>AZS Poznań</t>
  </si>
  <si>
    <t>TKŻ Toruń</t>
  </si>
  <si>
    <t>ŻMKS Poznań</t>
  </si>
  <si>
    <t>UKŻ 7 Białystok</t>
  </si>
  <si>
    <t>AZS UWM Olsztyn</t>
  </si>
  <si>
    <t>SUMA</t>
  </si>
  <si>
    <t>rocznik</t>
  </si>
  <si>
    <t>Marek Rospond</t>
  </si>
  <si>
    <t>MKŻ Arka Gdynia</t>
  </si>
  <si>
    <t>Zefir Drakkar Poraj</t>
  </si>
  <si>
    <t>Maciej Jarosz</t>
  </si>
  <si>
    <t>Michał Krawczyk</t>
  </si>
  <si>
    <t>KŻ HORN Kraków</t>
  </si>
  <si>
    <t>Jędrzej Marciniak</t>
  </si>
  <si>
    <t>Filip Rajchert</t>
  </si>
  <si>
    <t>MKS Dwójka Warszawa</t>
  </si>
  <si>
    <t>Bartłomiej Mierzwa</t>
  </si>
  <si>
    <t>Igor Labocha</t>
  </si>
  <si>
    <t>Piotr Borczyński</t>
  </si>
  <si>
    <t>Roch Osiński</t>
  </si>
  <si>
    <t>ŻLKS Poznań</t>
  </si>
  <si>
    <t>KS Energetyk Jaworzno</t>
  </si>
  <si>
    <t>Jakub Macoch</t>
  </si>
  <si>
    <t>Stanisław Podwojski</t>
  </si>
  <si>
    <t>Grzegorz Rusecki</t>
  </si>
  <si>
    <t>Jędrzej Kąsinowski</t>
  </si>
  <si>
    <t>Jan Okularczyk</t>
  </si>
  <si>
    <t>LOK Garland Gliwice</t>
  </si>
  <si>
    <t>Michał Krasodomski</t>
  </si>
  <si>
    <t>Konstanty Sawicki</t>
  </si>
  <si>
    <t>Tomasz Trajnowicz</t>
  </si>
  <si>
    <t>CŻ Szczecin</t>
  </si>
  <si>
    <t>Wiktor Grocholewski</t>
  </si>
  <si>
    <t>Patryk Karczewski</t>
  </si>
  <si>
    <t>Dominik Wałaszek</t>
  </si>
  <si>
    <t>Paweł Ortmann</t>
  </si>
  <si>
    <t>Hubert Maczyszyn</t>
  </si>
  <si>
    <t>Kajetan Gliniecki</t>
  </si>
  <si>
    <t>Mateusz Siedlecki</t>
  </si>
  <si>
    <t>kat</t>
  </si>
  <si>
    <t>Aleksandra Puzyna</t>
  </si>
  <si>
    <t>U18</t>
  </si>
  <si>
    <t>U16</t>
  </si>
  <si>
    <t>Dominika Kęska</t>
  </si>
  <si>
    <t>Natalia Jabłońska</t>
  </si>
  <si>
    <t>Maria Hartel</t>
  </si>
  <si>
    <t>Marcelina Korszon</t>
  </si>
  <si>
    <t>Natalia Borusińska</t>
  </si>
  <si>
    <t>Maria Grabska</t>
  </si>
  <si>
    <t>Oliwia Chabowska</t>
  </si>
  <si>
    <t>Zuzanna Kaplita</t>
  </si>
  <si>
    <t>Magdalena Smagowicz</t>
  </si>
  <si>
    <t>Maja Tokarczyk</t>
  </si>
  <si>
    <t>Kornelia Ulążka</t>
  </si>
  <si>
    <t>Julia Szymczak</t>
  </si>
  <si>
    <t>Natalia Krajewska</t>
  </si>
  <si>
    <t>Maja Korwin-Mikke</t>
  </si>
  <si>
    <t>Amelia Buska</t>
  </si>
  <si>
    <t>Julia Rogalska</t>
  </si>
  <si>
    <t>Magdalena Czerniewska</t>
  </si>
  <si>
    <t>Wiktoria Gubin</t>
  </si>
  <si>
    <t>Ada Lewandowska</t>
  </si>
  <si>
    <t>Natalia Majewska</t>
  </si>
  <si>
    <t>Natalia Palikowska</t>
  </si>
  <si>
    <t>Karina Jasiewicz</t>
  </si>
  <si>
    <t>Paulina Perkowska</t>
  </si>
  <si>
    <t>AZS AWFiS Gdańsk</t>
  </si>
  <si>
    <t>Agnieszka Grzesiak</t>
  </si>
  <si>
    <t>Arka</t>
  </si>
  <si>
    <t>2 best</t>
  </si>
  <si>
    <t>Nysa</t>
  </si>
  <si>
    <t>OKŻ Olsztyn</t>
  </si>
  <si>
    <t>Paulina Placzke</t>
  </si>
  <si>
    <t>Wojciech Antoniak</t>
  </si>
  <si>
    <t>Zegrze</t>
  </si>
  <si>
    <t>Zofia Kotowska</t>
  </si>
  <si>
    <t>Kacper Radzikowski</t>
  </si>
  <si>
    <t>Jakub Szuchniewicz</t>
  </si>
  <si>
    <t>Dagmara Gil</t>
  </si>
  <si>
    <t>Kacper Fabian</t>
  </si>
  <si>
    <t>Przemysław Machowski</t>
  </si>
  <si>
    <t>Tomasz Kowalski</t>
  </si>
  <si>
    <t>Tymoteusz Walicki</t>
  </si>
  <si>
    <t>OOM</t>
  </si>
  <si>
    <t>Maksymilian Burdziej</t>
  </si>
  <si>
    <t>Przemysław Okoński</t>
  </si>
  <si>
    <t>Jakub Michałowski</t>
  </si>
  <si>
    <t>KS Baza Mrągowo</t>
  </si>
  <si>
    <t>Bartłomiej Nowak</t>
  </si>
  <si>
    <t>Maksymilian Pasich</t>
  </si>
  <si>
    <t>Magdalena Daniszewska</t>
  </si>
  <si>
    <t>Hanna Dmochowska</t>
  </si>
  <si>
    <t>sen</t>
  </si>
  <si>
    <t>KS Omega Kraków</t>
  </si>
  <si>
    <t>Hubert Roszyk</t>
  </si>
  <si>
    <t>Dominik Konieczny</t>
  </si>
  <si>
    <t>Natalia Kuczys</t>
  </si>
  <si>
    <t>Zuzanna Tarnawska</t>
  </si>
  <si>
    <t>Wiktor Ciołkowski</t>
  </si>
  <si>
    <t>JK Kotwica Tarnobrzeg</t>
  </si>
  <si>
    <t>Piotr Węgrzyński</t>
  </si>
  <si>
    <t>Krzysztof Mamcarz</t>
  </si>
  <si>
    <t>Jan Lipowski</t>
  </si>
  <si>
    <t>Gerard Polaczyk</t>
  </si>
  <si>
    <t>Krynica</t>
  </si>
  <si>
    <t>50-tki</t>
  </si>
  <si>
    <t>100-tki</t>
  </si>
  <si>
    <t>25-tki</t>
  </si>
  <si>
    <t>LOK</t>
  </si>
  <si>
    <t>Zuzanna Widomska</t>
  </si>
  <si>
    <t>KW LOK Garland Gliwice</t>
  </si>
  <si>
    <t>Iga Marcisz</t>
  </si>
  <si>
    <t>Zuzanna Bącela</t>
  </si>
  <si>
    <t>Nawojka Ślusarska</t>
  </si>
  <si>
    <t>Natalia Ciszek</t>
  </si>
  <si>
    <t>BEST</t>
  </si>
  <si>
    <t>Paulina Rakowska</t>
  </si>
  <si>
    <t>KŻ Horn Kraków</t>
  </si>
  <si>
    <t>Ida Stachura</t>
  </si>
  <si>
    <t>Matylda Niżegorodcew</t>
  </si>
  <si>
    <t>Natalia Garbaczewska</t>
  </si>
  <si>
    <t>Alicja Panasiewicz</t>
  </si>
  <si>
    <t>Wernika Folmer</t>
  </si>
  <si>
    <t>KS Elektryk Grudziądz</t>
  </si>
  <si>
    <t>Port Michelinki</t>
  </si>
  <si>
    <t>Nikola Krzosek</t>
  </si>
  <si>
    <t>Martyna Grycuk</t>
  </si>
  <si>
    <t>Julia Kowalczyk</t>
  </si>
  <si>
    <t>KŻ Mewa Poznań</t>
  </si>
  <si>
    <t>Dominika Raszka</t>
  </si>
  <si>
    <t>Aleksandra Kuczyńska</t>
  </si>
  <si>
    <t>UKS Bryg Wrocław</t>
  </si>
  <si>
    <t>Weronika Martynowska</t>
  </si>
  <si>
    <t>LASER 4.7 chłopców</t>
  </si>
  <si>
    <t>Mateusz Grzempa</t>
  </si>
  <si>
    <t>Dominik Śliwiński</t>
  </si>
  <si>
    <t>Filip Miłoszewski</t>
  </si>
  <si>
    <t>UKS Barnim Goleniów</t>
  </si>
  <si>
    <t>Kacper Jaskuła</t>
  </si>
  <si>
    <t>Dawid Gdaniec</t>
  </si>
  <si>
    <t>Rafał Szubert</t>
  </si>
  <si>
    <t>Alan Kocięda</t>
  </si>
  <si>
    <t>Dawid Goetz</t>
  </si>
  <si>
    <t>Jakub Ławicki</t>
  </si>
  <si>
    <t>Mikołaj Grzybowski</t>
  </si>
  <si>
    <t>Jakub Kazukiewicz</t>
  </si>
  <si>
    <t>Mikołaj Gabryszewski</t>
  </si>
  <si>
    <t>UKŻ Żeglarz Wrocław</t>
  </si>
  <si>
    <t>Filip Kapała</t>
  </si>
  <si>
    <t>Iwo Filipowicz</t>
  </si>
  <si>
    <t>Hubert Lipiński</t>
  </si>
  <si>
    <t>Antoni Borkowski</t>
  </si>
  <si>
    <t>Igor Haufa</t>
  </si>
  <si>
    <t>Oskar Maguda</t>
  </si>
  <si>
    <t>Franciszek Niesiąbędzki</t>
  </si>
  <si>
    <t>Mikołaj Warot</t>
  </si>
  <si>
    <t>YK PTTK Beskid Nowy Sącz</t>
  </si>
  <si>
    <t>Maksymilian Kalupa</t>
  </si>
  <si>
    <t>Robert Szymański</t>
  </si>
  <si>
    <t>Jerzy Sienkiewicz</t>
  </si>
  <si>
    <t>Mikołaj Pieczba</t>
  </si>
  <si>
    <t>Damian Sobota</t>
  </si>
  <si>
    <t>Stanisław Cwojdziński</t>
  </si>
  <si>
    <t>Andrzej Nowakowski</t>
  </si>
  <si>
    <t>Miłosz Małek</t>
  </si>
  <si>
    <t>Jan Pilarski</t>
  </si>
  <si>
    <t>Adam Urbaniak</t>
  </si>
  <si>
    <t>Bogusz Tłok</t>
  </si>
  <si>
    <t>MLKS Krajna Sępólno Kr.</t>
  </si>
  <si>
    <t>Maciej Lickendorf</t>
  </si>
  <si>
    <t>Mateusz Białek</t>
  </si>
  <si>
    <t>Poraj</t>
  </si>
  <si>
    <t>Filip Henderek</t>
  </si>
  <si>
    <t>UKS Pogoria</t>
  </si>
  <si>
    <t>Nikodem Pytlik</t>
  </si>
  <si>
    <t>JK Pogoria 3</t>
  </si>
  <si>
    <t>Gdańsk NC</t>
  </si>
  <si>
    <t>Gdańsk</t>
  </si>
  <si>
    <t>Stanisław Konarzewski</t>
  </si>
  <si>
    <t>Jakub Bentkowski</t>
  </si>
  <si>
    <t>Białystok</t>
  </si>
  <si>
    <t>Robert Ostaszewski</t>
  </si>
  <si>
    <t>UKŻ Michałowo</t>
  </si>
  <si>
    <t>Mateusz Rutkowski</t>
  </si>
  <si>
    <t>Kinga Keller</t>
  </si>
  <si>
    <t>VGSD</t>
  </si>
  <si>
    <t>Laura Szulc</t>
  </si>
  <si>
    <t>Nikola Materny</t>
  </si>
  <si>
    <t>UKS Zalew Kielce</t>
  </si>
  <si>
    <t>Katarzyna Król</t>
  </si>
  <si>
    <t>UKŻ Wiking Toruń</t>
  </si>
  <si>
    <t>Joanna Siewko</t>
  </si>
  <si>
    <t>UKS Fir Warszawa</t>
  </si>
  <si>
    <t>Katarzyna Miłoś</t>
  </si>
  <si>
    <t>UKS CŻ Hoża</t>
  </si>
  <si>
    <t>Karolina Daśko</t>
  </si>
  <si>
    <t>Maja Brzezińska</t>
  </si>
  <si>
    <t>Finał</t>
  </si>
  <si>
    <t>Natalia Nadrzewia</t>
  </si>
  <si>
    <t>Liwia Tornikowska</t>
  </si>
  <si>
    <t>Dziwnów</t>
  </si>
  <si>
    <t>Kinga Brzóska</t>
  </si>
  <si>
    <t>LASER 4.7 K U16</t>
  </si>
  <si>
    <t>LASER 4.7 dziewcząt open</t>
  </si>
  <si>
    <t>Finał MP</t>
  </si>
  <si>
    <t>Apolonia Malańska</t>
  </si>
  <si>
    <t>150-tki</t>
  </si>
  <si>
    <t>Borys Surowiec</t>
  </si>
  <si>
    <t>Miłosz Gabryszewski</t>
  </si>
  <si>
    <t>Tomasz Gajda</t>
  </si>
  <si>
    <t>Stanisław Grocholewski</t>
  </si>
  <si>
    <t>Maciej Giermala</t>
  </si>
  <si>
    <t>Kacper Żywiczka</t>
  </si>
  <si>
    <t>Igor Kuczys</t>
  </si>
  <si>
    <t>LASER 4.7 chłopców U16</t>
  </si>
  <si>
    <t>Maciej Cękała</t>
  </si>
  <si>
    <t>2 BEST</t>
  </si>
  <si>
    <t>MP</t>
  </si>
  <si>
    <t>Sprinty</t>
  </si>
  <si>
    <t>Jakub Rodziewicz</t>
  </si>
  <si>
    <t>U21</t>
  </si>
  <si>
    <t>SEJK Pogoń Szczecin</t>
  </si>
  <si>
    <t>Dawid Kania</t>
  </si>
  <si>
    <t>Paweł Nowicki</t>
  </si>
  <si>
    <t>Kacper Stanisławski</t>
  </si>
  <si>
    <t>U19</t>
  </si>
  <si>
    <t>Filip Ciszkiewicz</t>
  </si>
  <si>
    <t>S</t>
  </si>
  <si>
    <t>Damian Kosmalski</t>
  </si>
  <si>
    <t>Tomasz Lobert</t>
  </si>
  <si>
    <t>AZS Uniwersytet Warszawski</t>
  </si>
  <si>
    <t>Kacper Błaszczyk</t>
  </si>
  <si>
    <t>TS Kuźnia Rybnik</t>
  </si>
  <si>
    <t>Michał Wądek</t>
  </si>
  <si>
    <t>Sebatian Mazurek</t>
  </si>
  <si>
    <t>Marcel Głuchowski</t>
  </si>
  <si>
    <t>Kacper Mazurek</t>
  </si>
  <si>
    <t>Oskar Adamiak</t>
  </si>
  <si>
    <t>Michał Maciaszczyk</t>
  </si>
  <si>
    <t>Jan Krasodomski</t>
  </si>
  <si>
    <t>Piotr Ostrowski</t>
  </si>
  <si>
    <t>Adrian Raczkowski</t>
  </si>
  <si>
    <t>Borys Michniewicz</t>
  </si>
  <si>
    <t>Artur Keller</t>
  </si>
  <si>
    <t>Oskar Sawicki</t>
  </si>
  <si>
    <t>Jakub Domagała</t>
  </si>
  <si>
    <t>Konrad Berezowski</t>
  </si>
  <si>
    <t>M</t>
  </si>
  <si>
    <t>RKS Lasery Zegrze</t>
  </si>
  <si>
    <t>Dominik Wojtoniak</t>
  </si>
  <si>
    <t>Maciej Grabowski</t>
  </si>
  <si>
    <t>YK Stal Gdynia</t>
  </si>
  <si>
    <t>Mieszko Niewiarowski</t>
  </si>
  <si>
    <t>Konrad Chwalczewski</t>
  </si>
  <si>
    <t>Mirosław Zemke</t>
  </si>
  <si>
    <t>Wojciech Chodakowski</t>
  </si>
  <si>
    <t>Wiktor Kreft</t>
  </si>
  <si>
    <t>Tadeusz Kubiak</t>
  </si>
  <si>
    <t>Damian Sosnowski</t>
  </si>
  <si>
    <t>Artur Jarząbek</t>
  </si>
  <si>
    <t>Jakub Stremlau</t>
  </si>
  <si>
    <t>Paweł Brzozowski</t>
  </si>
  <si>
    <t>NZ</t>
  </si>
  <si>
    <t>Krzysztof Białaś</t>
  </si>
  <si>
    <t>Daniel Smoliński</t>
  </si>
  <si>
    <t>Szymon Pawlik</t>
  </si>
  <si>
    <t>Kacper Ziemiński</t>
  </si>
  <si>
    <t>Jakub Marciniak</t>
  </si>
  <si>
    <t>Marcin Kozubowicz</t>
  </si>
  <si>
    <t>Szymon Kowalski</t>
  </si>
  <si>
    <t>Stanisław Klimaszewski</t>
  </si>
  <si>
    <t>Aleksander Pikuła</t>
  </si>
  <si>
    <t>Jakub Dumara</t>
  </si>
  <si>
    <t>Sebastian Kalafarski</t>
  </si>
  <si>
    <t>Wojciech Klimaszewski</t>
  </si>
  <si>
    <t>Krzysztof Dobrowolski</t>
  </si>
  <si>
    <t>Wojciech Kotowski</t>
  </si>
  <si>
    <t>Łukasz Machowski</t>
  </si>
  <si>
    <t>Karol Wojda</t>
  </si>
  <si>
    <t>Rafał Błażejczyk</t>
  </si>
  <si>
    <t>Michał Zieliński</t>
  </si>
  <si>
    <t>Patryk Żeberski</t>
  </si>
  <si>
    <t>PKM LOK Poznań</t>
  </si>
  <si>
    <t>Jakub Błaszczyszyn</t>
  </si>
  <si>
    <t>Mateusz Szymczak</t>
  </si>
  <si>
    <t>Jan Stremlau</t>
  </si>
  <si>
    <t>Mateusz Leszko</t>
  </si>
  <si>
    <t>Adam Żuber</t>
  </si>
  <si>
    <t>Aleksander Michalski</t>
  </si>
  <si>
    <t>Karol Dobrowolski</t>
  </si>
  <si>
    <t>Karol Zienkiewicz</t>
  </si>
  <si>
    <t>Michał Kugacki</t>
  </si>
  <si>
    <t>Michał Górnisiewicz</t>
  </si>
  <si>
    <t>Daniel Halicki</t>
  </si>
  <si>
    <t>Maksymilian Michalik</t>
  </si>
  <si>
    <t>Jakub Grabowski</t>
  </si>
  <si>
    <t>JK Krynica Morska</t>
  </si>
  <si>
    <t>Cezary Miłkowski</t>
  </si>
  <si>
    <t>Maciej Wilk</t>
  </si>
  <si>
    <t>Szymon Rodziewicz Borowski</t>
  </si>
  <si>
    <t>Jędrzej Bering</t>
  </si>
  <si>
    <t>Igor Tarasiuk</t>
  </si>
  <si>
    <t>Port Mechelinki</t>
  </si>
  <si>
    <t>Jan Ohde Świętosławski</t>
  </si>
  <si>
    <t>Maciej Bardan</t>
  </si>
  <si>
    <t>Kamil Kalitowski</t>
  </si>
  <si>
    <t>Jakub Pawlikowski</t>
  </si>
  <si>
    <t>Andrzej Czokajło</t>
  </si>
  <si>
    <t>LASER junior do 19 lat</t>
  </si>
  <si>
    <t>50-tki (1 najlepsza)</t>
  </si>
  <si>
    <t>100-tki (2 najlepsze)</t>
  </si>
  <si>
    <t>25-tki (1 najlepsza)</t>
  </si>
  <si>
    <t>Władysławowo</t>
  </si>
  <si>
    <t>MPJ</t>
  </si>
  <si>
    <t>Michał Kogucki</t>
  </si>
  <si>
    <t>Puck</t>
  </si>
  <si>
    <t>LASER Radial K</t>
  </si>
  <si>
    <t>Katarzyna Harc</t>
  </si>
  <si>
    <t>Wiktoria Gołębiowska</t>
  </si>
  <si>
    <t>MOS SSW Iława</t>
  </si>
  <si>
    <t>Natalia Stawiarska</t>
  </si>
  <si>
    <t>Monika Kłopotowska</t>
  </si>
  <si>
    <t>Magdalena Kwaśna</t>
  </si>
  <si>
    <t>Agata Barwińska</t>
  </si>
  <si>
    <t>Anna Bak</t>
  </si>
  <si>
    <t>Justyna Czerniewska</t>
  </si>
  <si>
    <t>Anna Brzozowska</t>
  </si>
  <si>
    <t>Anna Michalska</t>
  </si>
  <si>
    <t>Natalia Bazylko</t>
  </si>
  <si>
    <t>Wiktoria Walter</t>
  </si>
  <si>
    <t>Ksenia Kobelak</t>
  </si>
  <si>
    <t>Kaja Hanys</t>
  </si>
  <si>
    <t>Julia Okońska</t>
  </si>
  <si>
    <t>Anna Kozińska</t>
  </si>
  <si>
    <t>Paulina Placzka</t>
  </si>
  <si>
    <t>Wiktoria Lehmann</t>
  </si>
  <si>
    <t>Kinga Gawlińska</t>
  </si>
  <si>
    <t>Weronika Folmer</t>
  </si>
  <si>
    <t>Julia Sieczkowska</t>
  </si>
  <si>
    <t>Natalia Szczepańska</t>
  </si>
  <si>
    <t>Agata Kalinowska</t>
  </si>
  <si>
    <t>U17</t>
  </si>
  <si>
    <t>Anna Trędowska</t>
  </si>
  <si>
    <t>Aleksandra Jasińska</t>
  </si>
  <si>
    <t>Oliwia Laskowska</t>
  </si>
  <si>
    <t>Agata Drożyńska</t>
  </si>
  <si>
    <t>Małgorzata Weber</t>
  </si>
  <si>
    <t>Julia Tomaszewska</t>
  </si>
  <si>
    <t>Górki</t>
  </si>
  <si>
    <t>Karolina Błaszak</t>
  </si>
  <si>
    <t>Marta Weiss</t>
  </si>
  <si>
    <t>Hanna Romanowska</t>
  </si>
  <si>
    <t>UKŻ Lamelka Kartuzy</t>
  </si>
  <si>
    <t>Iza Satrian</t>
  </si>
  <si>
    <t>Magdalena Placzke</t>
  </si>
  <si>
    <t>Maja Korwin - Mikke</t>
  </si>
  <si>
    <t>Jagoda Kania</t>
  </si>
  <si>
    <t>LASER Radial K junior U19</t>
  </si>
  <si>
    <t>LASER Radial K jun młodszy U17</t>
  </si>
  <si>
    <t xml:space="preserve">MKŻ Arka Gdynia </t>
  </si>
  <si>
    <t>Marcin Rudawski</t>
  </si>
  <si>
    <t>MKS 2 Warszawa</t>
  </si>
  <si>
    <t>Mateusz Ksobich</t>
  </si>
  <si>
    <t>Szymon Pasiut</t>
  </si>
  <si>
    <t xml:space="preserve"> YC PTTK Beskid Nowy Sącz</t>
  </si>
  <si>
    <t>Krzysztof Racz</t>
  </si>
  <si>
    <t>Piotr Dąbrowski</t>
  </si>
  <si>
    <t>Maciej Jedliński</t>
  </si>
  <si>
    <t>YC PTTK Beskid Nowy Sącz</t>
  </si>
  <si>
    <t>Mateusz Budzisz</t>
  </si>
  <si>
    <t>Piotr Malinowski</t>
  </si>
  <si>
    <t>Mateusz Hanke</t>
  </si>
  <si>
    <t>Tytus Butowski</t>
  </si>
  <si>
    <t>Jakub Ziębik</t>
  </si>
  <si>
    <t xml:space="preserve">Zefir Drakkar Poraj </t>
  </si>
  <si>
    <t>Krystian Nawrat</t>
  </si>
  <si>
    <t xml:space="preserve"> LOK Garland Gliwice</t>
  </si>
  <si>
    <t>Jakub Silny</t>
  </si>
  <si>
    <t>Przemysław Pietruszewski</t>
  </si>
  <si>
    <t>Aleksander Unruh</t>
  </si>
  <si>
    <t>Szymon Rodziewicz-Borowski</t>
  </si>
  <si>
    <t>Michał Kubacki</t>
  </si>
  <si>
    <t>Maksymilian Jezierski</t>
  </si>
  <si>
    <t>Piotr Masztalerz</t>
  </si>
  <si>
    <t>Maciej Brymora</t>
  </si>
  <si>
    <t>Tomasz Dąbrowski</t>
  </si>
  <si>
    <t>Jakub Cymerman</t>
  </si>
  <si>
    <t>Klaudiusz Wieczorkowski</t>
  </si>
  <si>
    <t>Wojciech Wilski</t>
  </si>
  <si>
    <t>Grzogorz Wionczek</t>
  </si>
  <si>
    <t>KŻ Fala Brzeg</t>
  </si>
  <si>
    <t>Jan Porębski</t>
  </si>
  <si>
    <t>Wojciech Wionczek</t>
  </si>
  <si>
    <t>Sebastian Wałaszek</t>
  </si>
  <si>
    <t>Mateusz Słowik</t>
  </si>
  <si>
    <t>Piotr Borowiec</t>
  </si>
  <si>
    <t>Maurycy Robakowski</t>
  </si>
  <si>
    <t>Stanisław Elmer</t>
  </si>
  <si>
    <t>Jakub Szymanowicz</t>
  </si>
  <si>
    <t>Marek Michalski</t>
  </si>
  <si>
    <t>KŻ Nysa</t>
  </si>
  <si>
    <t>Maciej Jachymski</t>
  </si>
  <si>
    <t>Igor Czudy</t>
  </si>
  <si>
    <t>KST Elektryk Grudziądz</t>
  </si>
  <si>
    <t>Piotr Śledziński</t>
  </si>
  <si>
    <t>Maciej Berkau</t>
  </si>
  <si>
    <t>Piotr Jóźwiak</t>
  </si>
  <si>
    <t>Maciej Dziewit</t>
  </si>
  <si>
    <t>Natan Hapanowicz</t>
  </si>
  <si>
    <t>Jarek Libenko</t>
  </si>
  <si>
    <t>Hubert Polaczyk</t>
  </si>
  <si>
    <t>Kacper Ludwiński</t>
  </si>
  <si>
    <t>Przemysław Baranowski</t>
  </si>
  <si>
    <t>Wiktor Kozerski</t>
  </si>
  <si>
    <t>Piotr Dorywała</t>
  </si>
  <si>
    <t>Bartosz Guz</t>
  </si>
  <si>
    <t>Tomasz Misiak</t>
  </si>
  <si>
    <t>Memoriał</t>
  </si>
  <si>
    <t>MWWkpl</t>
  </si>
  <si>
    <t>Bartosz Miziewicz</t>
  </si>
  <si>
    <t>SKŻ Sława</t>
  </si>
  <si>
    <t>LASER Radial M U17</t>
  </si>
  <si>
    <t>PW LOK Garland Gliwice</t>
  </si>
  <si>
    <t>Aleksander Arian</t>
  </si>
  <si>
    <t>Sailing Team Rzeszów</t>
  </si>
  <si>
    <t>Sebastian Mazurek</t>
  </si>
  <si>
    <t>Bartłomiej Krajewski</t>
  </si>
  <si>
    <t>Maksymilian Drobniewski</t>
  </si>
  <si>
    <t>YKP Gdynia</t>
  </si>
  <si>
    <t>David Gdaniec</t>
  </si>
  <si>
    <t>LASER Radial M overall i masters</t>
  </si>
  <si>
    <t>Izabela Satrjan</t>
  </si>
  <si>
    <t>Julia Stefaniak</t>
  </si>
  <si>
    <t>LASER Radial M U19</t>
  </si>
  <si>
    <t>Pszczyna</t>
  </si>
  <si>
    <t>LASER overall i masters</t>
  </si>
  <si>
    <t xml:space="preserve">UKS Fir Warszawa </t>
  </si>
  <si>
    <t xml:space="preserve"> TS Kuźnia Rybnik</t>
  </si>
  <si>
    <t>UKS Silesia - Opty</t>
  </si>
  <si>
    <t>AZS AWFIS Gdańsk</t>
  </si>
  <si>
    <t>UKŻ Błękitni Grzybowo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</si>
</sst>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0" fillId="0" borderId="1" xfId="0" applyBorder="1" applyAlignment="1">
      <alignment horizontal="right"/>
    </xf>
    <xf numFmtId="2" fontId="0" fillId="0" borderId="0" xfId="0" applyNumberFormat="1" applyAlignment="1">
      <alignment horizontal="left"/>
    </xf>
    <xf numFmtId="164" fontId="0" fillId="0" borderId="0" xfId="0" applyNumberFormat="1" applyBorder="1"/>
    <xf numFmtId="2" fontId="0" fillId="0" borderId="0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0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5" borderId="5" xfId="0" applyFill="1" applyBorder="1" applyAlignment="1">
      <alignment horizontal="left"/>
    </xf>
    <xf numFmtId="0" fontId="0" fillId="5" borderId="5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1" xfId="0" applyFont="1" applyFill="1" applyBorder="1"/>
    <xf numFmtId="0" fontId="0" fillId="6" borderId="5" xfId="0" applyFill="1" applyBorder="1" applyAlignment="1">
      <alignment horizontal="left"/>
    </xf>
    <xf numFmtId="0" fontId="0" fillId="6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left"/>
    </xf>
    <xf numFmtId="1" fontId="0" fillId="0" borderId="6" xfId="0" applyNumberFormat="1" applyFont="1" applyBorder="1" applyAlignment="1">
      <alignment horizontal="center"/>
    </xf>
    <xf numFmtId="0" fontId="0" fillId="2" borderId="8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9" fillId="0" borderId="1" xfId="0" applyFont="1" applyBorder="1"/>
    <xf numFmtId="0" fontId="1" fillId="5" borderId="1" xfId="0" applyFont="1" applyFill="1" applyBorder="1" applyAlignment="1">
      <alignment horizontal="left"/>
    </xf>
    <xf numFmtId="0" fontId="0" fillId="0" borderId="0" xfId="0" applyBorder="1" applyAlignment="1"/>
    <xf numFmtId="0" fontId="8" fillId="0" borderId="0" xfId="0" applyFont="1" applyBorder="1" applyAlignment="1"/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0" borderId="0" xfId="0" applyFont="1" applyBorder="1" applyAlignment="1"/>
    <xf numFmtId="0" fontId="0" fillId="2" borderId="1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0" borderId="0" xfId="0" applyFill="1" applyBorder="1" applyAlignment="1"/>
    <xf numFmtId="1" fontId="0" fillId="0" borderId="0" xfId="0" applyNumberForma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" xfId="0" applyFont="1" applyBorder="1"/>
    <xf numFmtId="0" fontId="0" fillId="7" borderId="1" xfId="0" applyFill="1" applyBorder="1"/>
    <xf numFmtId="0" fontId="0" fillId="7" borderId="1" xfId="0" applyFont="1" applyFill="1" applyBorder="1" applyAlignment="1">
      <alignment wrapText="1"/>
    </xf>
    <xf numFmtId="0" fontId="0" fillId="7" borderId="1" xfId="0" applyFont="1" applyFill="1" applyBorder="1"/>
    <xf numFmtId="1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" xfId="0" applyFont="1" applyFill="1" applyBorder="1"/>
    <xf numFmtId="0" fontId="1" fillId="7" borderId="1" xfId="0" applyFont="1" applyFill="1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0" fillId="0" borderId="9" xfId="0" applyFont="1" applyFill="1" applyBorder="1"/>
    <xf numFmtId="0" fontId="0" fillId="0" borderId="9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1"/>
  <sheetViews>
    <sheetView tabSelected="1" workbookViewId="0">
      <pane xSplit="2" topLeftCell="C1" activePane="topRight" state="frozen"/>
      <selection pane="topRight"/>
    </sheetView>
  </sheetViews>
  <sheetFormatPr defaultRowHeight="15" x14ac:dyDescent="0.25"/>
  <cols>
    <col min="1" max="1" width="4.85546875" customWidth="1"/>
    <col min="2" max="2" width="21.7109375" customWidth="1"/>
    <col min="3" max="3" width="25.140625" customWidth="1"/>
    <col min="4" max="4" width="8.5703125" style="85" customWidth="1"/>
    <col min="5" max="5" width="9.42578125" customWidth="1"/>
    <col min="6" max="39" width="9.140625" customWidth="1"/>
  </cols>
  <sheetData>
    <row r="1" spans="1:40" x14ac:dyDescent="0.25">
      <c r="A1" s="5"/>
      <c r="B1" s="5" t="s">
        <v>327</v>
      </c>
      <c r="C1" s="5"/>
      <c r="D1" s="72"/>
      <c r="E1" s="5"/>
      <c r="F1" s="57"/>
      <c r="G1" s="57"/>
      <c r="H1" s="57"/>
      <c r="I1" s="57"/>
      <c r="J1" s="72" t="s">
        <v>116</v>
      </c>
      <c r="K1" s="57"/>
      <c r="L1" s="57"/>
      <c r="M1" s="57"/>
      <c r="N1" s="57"/>
      <c r="O1" s="57"/>
      <c r="P1" s="57"/>
      <c r="Q1" s="57"/>
      <c r="R1" s="57" t="s">
        <v>117</v>
      </c>
      <c r="S1" s="57"/>
      <c r="T1" s="57"/>
      <c r="U1" s="57"/>
      <c r="V1" s="57"/>
      <c r="W1" s="57"/>
      <c r="X1" s="57"/>
      <c r="Y1" s="57"/>
      <c r="Z1" s="57">
        <v>150</v>
      </c>
      <c r="AA1" s="57"/>
      <c r="AB1" s="57"/>
      <c r="AC1" s="57"/>
      <c r="AD1" s="57"/>
      <c r="AE1" s="57"/>
      <c r="AF1" s="57"/>
      <c r="AG1" s="57" t="s">
        <v>118</v>
      </c>
      <c r="AH1" s="57"/>
      <c r="AI1" s="57"/>
      <c r="AJ1" s="57"/>
      <c r="AK1" s="57"/>
      <c r="AL1" s="57"/>
      <c r="AM1" s="5"/>
    </row>
    <row r="2" spans="1:40" x14ac:dyDescent="0.25">
      <c r="A2" s="5"/>
      <c r="B2" s="11"/>
      <c r="C2" s="13"/>
      <c r="D2" s="72"/>
      <c r="E2" s="13"/>
      <c r="F2" s="57"/>
      <c r="G2" s="57"/>
      <c r="H2" s="57"/>
      <c r="I2" s="57"/>
      <c r="J2" s="57"/>
      <c r="K2" s="57" t="s">
        <v>4</v>
      </c>
      <c r="L2" s="57" t="s">
        <v>182</v>
      </c>
      <c r="M2" s="58" t="s">
        <v>187</v>
      </c>
      <c r="N2" s="68" t="s">
        <v>429</v>
      </c>
      <c r="O2" s="57"/>
      <c r="P2" s="57"/>
      <c r="Q2" s="57"/>
      <c r="R2" s="57"/>
      <c r="S2" s="57"/>
      <c r="T2" s="57"/>
      <c r="U2" s="57" t="s">
        <v>85</v>
      </c>
      <c r="V2" s="57" t="s">
        <v>115</v>
      </c>
      <c r="W2" s="58" t="s">
        <v>79</v>
      </c>
      <c r="X2" s="57"/>
      <c r="Y2" s="57"/>
      <c r="Z2" s="57"/>
      <c r="AA2" s="57" t="s">
        <v>359</v>
      </c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"/>
    </row>
    <row r="3" spans="1:40" x14ac:dyDescent="0.25">
      <c r="A3" s="1"/>
      <c r="B3" s="7"/>
      <c r="C3" s="7"/>
      <c r="D3" s="2"/>
      <c r="E3" s="7"/>
      <c r="F3" s="19" t="s">
        <v>4</v>
      </c>
      <c r="G3" s="37" t="s">
        <v>182</v>
      </c>
      <c r="H3" s="61" t="s">
        <v>187</v>
      </c>
      <c r="I3" s="19" t="s">
        <v>429</v>
      </c>
      <c r="J3" s="20"/>
      <c r="K3" s="20">
        <v>24</v>
      </c>
      <c r="L3" s="34">
        <v>10</v>
      </c>
      <c r="M3" s="20">
        <v>21</v>
      </c>
      <c r="N3" s="34">
        <v>29</v>
      </c>
      <c r="O3" s="34">
        <v>-1</v>
      </c>
      <c r="P3" s="47" t="s">
        <v>126</v>
      </c>
      <c r="Q3" s="36" t="s">
        <v>85</v>
      </c>
      <c r="R3" s="18" t="s">
        <v>115</v>
      </c>
      <c r="S3" s="56" t="s">
        <v>79</v>
      </c>
      <c r="T3" s="18"/>
      <c r="U3" s="18">
        <v>28</v>
      </c>
      <c r="V3" s="24">
        <v>38</v>
      </c>
      <c r="W3" s="18">
        <v>73</v>
      </c>
      <c r="X3" s="24">
        <v>-1</v>
      </c>
      <c r="Y3" s="40" t="s">
        <v>227</v>
      </c>
      <c r="Z3" s="50" t="s">
        <v>228</v>
      </c>
      <c r="AA3" s="52">
        <v>30</v>
      </c>
      <c r="AB3" s="50" t="s">
        <v>208</v>
      </c>
      <c r="AC3" s="52">
        <v>-1</v>
      </c>
      <c r="AD3" s="29" t="s">
        <v>196</v>
      </c>
      <c r="AE3" s="27">
        <v>59</v>
      </c>
      <c r="AF3" s="27" t="s">
        <v>229</v>
      </c>
      <c r="AG3" s="27">
        <v>11</v>
      </c>
      <c r="AH3" s="27" t="s">
        <v>211</v>
      </c>
      <c r="AI3" s="27">
        <v>21</v>
      </c>
      <c r="AJ3" s="27"/>
      <c r="AK3" s="27"/>
      <c r="AL3" s="42" t="s">
        <v>126</v>
      </c>
      <c r="AM3" s="44"/>
      <c r="AN3" s="12"/>
    </row>
    <row r="4" spans="1:40" x14ac:dyDescent="0.25">
      <c r="A4" s="7" t="s">
        <v>0</v>
      </c>
      <c r="B4" s="1" t="s">
        <v>1</v>
      </c>
      <c r="C4" s="2" t="s">
        <v>5</v>
      </c>
      <c r="D4" s="2" t="s">
        <v>50</v>
      </c>
      <c r="E4" s="2" t="s">
        <v>17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3</v>
      </c>
      <c r="L4" s="35" t="s">
        <v>3</v>
      </c>
      <c r="M4" s="19" t="s">
        <v>3</v>
      </c>
      <c r="N4" s="35" t="s">
        <v>3</v>
      </c>
      <c r="O4" s="35" t="s">
        <v>3</v>
      </c>
      <c r="P4" s="47" t="s">
        <v>3</v>
      </c>
      <c r="Q4" s="36" t="s">
        <v>2</v>
      </c>
      <c r="R4" s="21" t="s">
        <v>2</v>
      </c>
      <c r="S4" s="21" t="s">
        <v>2</v>
      </c>
      <c r="T4" s="25" t="s">
        <v>2</v>
      </c>
      <c r="U4" s="25" t="s">
        <v>3</v>
      </c>
      <c r="V4" s="25" t="s">
        <v>3</v>
      </c>
      <c r="W4" s="21" t="s">
        <v>3</v>
      </c>
      <c r="X4" s="25" t="s">
        <v>3</v>
      </c>
      <c r="Y4" s="40" t="s">
        <v>16</v>
      </c>
      <c r="Z4" s="49" t="s">
        <v>2</v>
      </c>
      <c r="AA4" s="53" t="s">
        <v>3</v>
      </c>
      <c r="AB4" s="49" t="s">
        <v>2</v>
      </c>
      <c r="AC4" s="53" t="s">
        <v>3</v>
      </c>
      <c r="AD4" s="29" t="s">
        <v>2</v>
      </c>
      <c r="AE4" s="28" t="s">
        <v>3</v>
      </c>
      <c r="AF4" s="28" t="s">
        <v>2</v>
      </c>
      <c r="AG4" s="28" t="s">
        <v>3</v>
      </c>
      <c r="AH4" s="28" t="s">
        <v>2</v>
      </c>
      <c r="AI4" s="28" t="s">
        <v>3</v>
      </c>
      <c r="AJ4" s="28" t="s">
        <v>2</v>
      </c>
      <c r="AK4" s="28" t="s">
        <v>3</v>
      </c>
      <c r="AL4" s="42" t="s">
        <v>3</v>
      </c>
      <c r="AM4" s="45" t="s">
        <v>16</v>
      </c>
    </row>
    <row r="5" spans="1:40" x14ac:dyDescent="0.25">
      <c r="A5" s="74">
        <v>1</v>
      </c>
      <c r="B5" s="74" t="s">
        <v>333</v>
      </c>
      <c r="C5" s="74" t="s">
        <v>7</v>
      </c>
      <c r="D5" s="87" t="s">
        <v>231</v>
      </c>
      <c r="E5" s="74">
        <v>1998</v>
      </c>
      <c r="F5" s="2"/>
      <c r="G5" s="2"/>
      <c r="H5" s="38"/>
      <c r="I5" s="38"/>
      <c r="J5" s="38"/>
      <c r="K5" s="14">
        <v>0</v>
      </c>
      <c r="L5" s="14">
        <v>0</v>
      </c>
      <c r="M5" s="14">
        <v>0</v>
      </c>
      <c r="N5" s="14">
        <v>0</v>
      </c>
      <c r="O5" s="14">
        <f t="shared" ref="O5:O36" si="0">50-(J5*$O$62)+$O$62</f>
        <v>0</v>
      </c>
      <c r="P5" s="41">
        <f t="shared" ref="P5:P36" si="1">MAX(K5:O5)</f>
        <v>0</v>
      </c>
      <c r="Q5" s="32">
        <v>1</v>
      </c>
      <c r="R5" s="38">
        <v>2</v>
      </c>
      <c r="S5" s="38">
        <v>1</v>
      </c>
      <c r="T5" s="31"/>
      <c r="U5" s="26">
        <f t="shared" ref="U5:U11" si="2">100-(Q5*$U$62)+$U$62</f>
        <v>100</v>
      </c>
      <c r="V5" s="26">
        <f t="shared" ref="V5:V18" si="3">100-(R5*$V$62)+$V$62</f>
        <v>97.368421052631575</v>
      </c>
      <c r="W5" s="26">
        <f t="shared" ref="W5:W11" si="4">100-(S5*$W$62)+$W$62</f>
        <v>100</v>
      </c>
      <c r="X5" s="26">
        <f t="shared" ref="X5:X36" si="5">100-(T5*$X$62)+$X$62</f>
        <v>0</v>
      </c>
      <c r="Y5" s="41">
        <f t="shared" ref="Y5:Y36" si="6">LARGE(U5:X5,1)+LARGE(U5:X5,2)</f>
        <v>200</v>
      </c>
      <c r="Z5" s="51">
        <v>2</v>
      </c>
      <c r="AA5" s="43">
        <f t="shared" ref="AA5:AA15" si="7">150-(Z5*$AA$62)+$AA$62</f>
        <v>145</v>
      </c>
      <c r="AB5" s="51"/>
      <c r="AC5" s="43">
        <f t="shared" ref="AC5:AC36" si="8">150-(AB5*$AC$62)+$AC$62</f>
        <v>0</v>
      </c>
      <c r="AD5" s="32"/>
      <c r="AE5" s="14"/>
      <c r="AF5" s="31"/>
      <c r="AG5" s="14"/>
      <c r="AH5" s="31"/>
      <c r="AI5" s="14"/>
      <c r="AJ5" s="31"/>
      <c r="AK5" s="14"/>
      <c r="AL5" s="43">
        <f t="shared" ref="AL5:AL36" si="9">MAX(AE5,AG5,AI5,AK5)</f>
        <v>0</v>
      </c>
      <c r="AM5" s="46">
        <f t="shared" ref="AM5:AM36" si="10">P5+Y5+AA5+AC5+AL5</f>
        <v>345</v>
      </c>
    </row>
    <row r="6" spans="1:40" x14ac:dyDescent="0.25">
      <c r="A6" s="74">
        <v>2</v>
      </c>
      <c r="B6" s="74" t="s">
        <v>329</v>
      </c>
      <c r="C6" s="74" t="s">
        <v>330</v>
      </c>
      <c r="D6" s="87" t="s">
        <v>236</v>
      </c>
      <c r="E6" s="74">
        <v>2000</v>
      </c>
      <c r="F6" s="2"/>
      <c r="G6" s="2"/>
      <c r="H6" s="38"/>
      <c r="I6" s="38"/>
      <c r="J6" s="38"/>
      <c r="K6" s="14">
        <v>0</v>
      </c>
      <c r="L6" s="14">
        <v>0</v>
      </c>
      <c r="M6" s="14">
        <v>0</v>
      </c>
      <c r="N6" s="14">
        <v>0</v>
      </c>
      <c r="O6" s="14">
        <f t="shared" si="0"/>
        <v>0</v>
      </c>
      <c r="P6" s="41">
        <f t="shared" si="1"/>
        <v>0</v>
      </c>
      <c r="Q6" s="32">
        <v>2</v>
      </c>
      <c r="R6" s="38">
        <v>3</v>
      </c>
      <c r="S6" s="38">
        <v>3</v>
      </c>
      <c r="T6" s="48"/>
      <c r="U6" s="26">
        <f t="shared" si="2"/>
        <v>96.428571428571431</v>
      </c>
      <c r="V6" s="26">
        <f t="shared" si="3"/>
        <v>94.736842105263165</v>
      </c>
      <c r="W6" s="26">
        <f t="shared" si="4"/>
        <v>97.260273972602747</v>
      </c>
      <c r="X6" s="26">
        <f t="shared" si="5"/>
        <v>0</v>
      </c>
      <c r="Y6" s="41">
        <f t="shared" si="6"/>
        <v>193.68884540117418</v>
      </c>
      <c r="Z6" s="51">
        <v>3</v>
      </c>
      <c r="AA6" s="43">
        <f t="shared" si="7"/>
        <v>140</v>
      </c>
      <c r="AB6" s="51"/>
      <c r="AC6" s="43">
        <f t="shared" si="8"/>
        <v>0</v>
      </c>
      <c r="AD6" s="32"/>
      <c r="AE6" s="14"/>
      <c r="AF6" s="31"/>
      <c r="AG6" s="14"/>
      <c r="AH6" s="31"/>
      <c r="AI6" s="14"/>
      <c r="AJ6" s="31"/>
      <c r="AK6" s="14"/>
      <c r="AL6" s="43">
        <f t="shared" si="9"/>
        <v>0</v>
      </c>
      <c r="AM6" s="46">
        <f t="shared" si="10"/>
        <v>333.68884540117415</v>
      </c>
    </row>
    <row r="7" spans="1:40" x14ac:dyDescent="0.25">
      <c r="A7" s="74">
        <v>3</v>
      </c>
      <c r="B7" s="74" t="s">
        <v>328</v>
      </c>
      <c r="C7" s="74" t="s">
        <v>243</v>
      </c>
      <c r="D7" s="87" t="s">
        <v>236</v>
      </c>
      <c r="E7" s="74">
        <v>2000</v>
      </c>
      <c r="F7" s="2"/>
      <c r="G7" s="2"/>
      <c r="H7" s="38"/>
      <c r="I7" s="38"/>
      <c r="J7" s="38"/>
      <c r="K7" s="14">
        <v>0</v>
      </c>
      <c r="L7" s="14">
        <v>0</v>
      </c>
      <c r="M7" s="14">
        <v>0</v>
      </c>
      <c r="N7" s="14">
        <v>0</v>
      </c>
      <c r="O7" s="14">
        <f t="shared" si="0"/>
        <v>0</v>
      </c>
      <c r="P7" s="41">
        <f t="shared" si="1"/>
        <v>0</v>
      </c>
      <c r="Q7" s="32">
        <v>3</v>
      </c>
      <c r="R7" s="38">
        <v>6</v>
      </c>
      <c r="S7" s="38">
        <v>12</v>
      </c>
      <c r="T7" s="48"/>
      <c r="U7" s="26">
        <f t="shared" si="2"/>
        <v>92.857142857142847</v>
      </c>
      <c r="V7" s="26">
        <f t="shared" si="3"/>
        <v>86.842105263157904</v>
      </c>
      <c r="W7" s="26">
        <f t="shared" si="4"/>
        <v>84.93150684931507</v>
      </c>
      <c r="X7" s="26">
        <f t="shared" si="5"/>
        <v>0</v>
      </c>
      <c r="Y7" s="41">
        <f t="shared" si="6"/>
        <v>179.69924812030075</v>
      </c>
      <c r="Z7" s="51">
        <v>7</v>
      </c>
      <c r="AA7" s="43">
        <f t="shared" si="7"/>
        <v>120</v>
      </c>
      <c r="AB7" s="51"/>
      <c r="AC7" s="43">
        <f t="shared" si="8"/>
        <v>0</v>
      </c>
      <c r="AD7" s="32"/>
      <c r="AE7" s="14"/>
      <c r="AF7" s="31">
        <v>2</v>
      </c>
      <c r="AG7" s="14">
        <f>25-(AF7*$AG$62)+$AG$62</f>
        <v>22.727272727272727</v>
      </c>
      <c r="AH7" s="31"/>
      <c r="AI7" s="14"/>
      <c r="AJ7" s="31"/>
      <c r="AK7" s="14"/>
      <c r="AL7" s="43">
        <f t="shared" si="9"/>
        <v>22.727272727272727</v>
      </c>
      <c r="AM7" s="46">
        <f t="shared" si="10"/>
        <v>322.4265208475735</v>
      </c>
    </row>
    <row r="8" spans="1:40" x14ac:dyDescent="0.25">
      <c r="A8" s="3">
        <v>4</v>
      </c>
      <c r="B8" s="3" t="s">
        <v>331</v>
      </c>
      <c r="C8" s="82" t="s">
        <v>241</v>
      </c>
      <c r="D8" s="80" t="s">
        <v>236</v>
      </c>
      <c r="E8" s="33">
        <v>1999</v>
      </c>
      <c r="F8" s="2"/>
      <c r="G8" s="2"/>
      <c r="H8" s="38"/>
      <c r="I8" s="38"/>
      <c r="J8" s="38"/>
      <c r="K8" s="14">
        <v>0</v>
      </c>
      <c r="L8" s="14">
        <v>0</v>
      </c>
      <c r="M8" s="14">
        <v>0</v>
      </c>
      <c r="N8" s="14">
        <v>0</v>
      </c>
      <c r="O8" s="14">
        <f t="shared" si="0"/>
        <v>0</v>
      </c>
      <c r="P8" s="41">
        <f t="shared" si="1"/>
        <v>0</v>
      </c>
      <c r="Q8" s="32">
        <v>8</v>
      </c>
      <c r="R8" s="38">
        <v>8</v>
      </c>
      <c r="S8" s="38">
        <v>18</v>
      </c>
      <c r="T8" s="48"/>
      <c r="U8" s="26">
        <f t="shared" si="2"/>
        <v>75</v>
      </c>
      <c r="V8" s="26">
        <f t="shared" si="3"/>
        <v>81.578947368421055</v>
      </c>
      <c r="W8" s="26">
        <f t="shared" si="4"/>
        <v>76.712328767123296</v>
      </c>
      <c r="X8" s="26">
        <f t="shared" si="5"/>
        <v>0</v>
      </c>
      <c r="Y8" s="41">
        <f t="shared" si="6"/>
        <v>158.29127613554436</v>
      </c>
      <c r="Z8" s="51">
        <v>5</v>
      </c>
      <c r="AA8" s="43">
        <f t="shared" si="7"/>
        <v>130</v>
      </c>
      <c r="AB8" s="51"/>
      <c r="AC8" s="43">
        <f t="shared" si="8"/>
        <v>0</v>
      </c>
      <c r="AD8" s="32"/>
      <c r="AE8" s="14"/>
      <c r="AF8" s="31"/>
      <c r="AG8" s="14"/>
      <c r="AH8" s="31"/>
      <c r="AI8" s="14"/>
      <c r="AJ8" s="31"/>
      <c r="AK8" s="14"/>
      <c r="AL8" s="43">
        <f t="shared" si="9"/>
        <v>0</v>
      </c>
      <c r="AM8" s="46">
        <f t="shared" si="10"/>
        <v>288.29127613554436</v>
      </c>
    </row>
    <row r="9" spans="1:40" x14ac:dyDescent="0.25">
      <c r="A9" s="3">
        <v>5</v>
      </c>
      <c r="B9" s="3" t="s">
        <v>338</v>
      </c>
      <c r="C9" s="3" t="s">
        <v>293</v>
      </c>
      <c r="D9" s="59" t="s">
        <v>236</v>
      </c>
      <c r="E9" s="3">
        <v>1999</v>
      </c>
      <c r="F9" s="2"/>
      <c r="G9" s="2"/>
      <c r="H9" s="38"/>
      <c r="I9" s="38">
        <v>4</v>
      </c>
      <c r="J9" s="38"/>
      <c r="K9" s="14">
        <v>0</v>
      </c>
      <c r="L9" s="14">
        <v>0</v>
      </c>
      <c r="M9" s="14">
        <v>0</v>
      </c>
      <c r="N9" s="14">
        <f>50-(I9*$N$62)+$N$62</f>
        <v>44.827586206896555</v>
      </c>
      <c r="O9" s="14">
        <f t="shared" si="0"/>
        <v>0</v>
      </c>
      <c r="P9" s="41">
        <f t="shared" si="1"/>
        <v>44.827586206896555</v>
      </c>
      <c r="Q9" s="32">
        <v>7</v>
      </c>
      <c r="R9" s="38">
        <v>23</v>
      </c>
      <c r="S9" s="38">
        <v>26</v>
      </c>
      <c r="T9" s="48"/>
      <c r="U9" s="26">
        <f t="shared" si="2"/>
        <v>78.571428571428569</v>
      </c>
      <c r="V9" s="26">
        <f t="shared" si="3"/>
        <v>42.10526315789474</v>
      </c>
      <c r="W9" s="26">
        <f t="shared" si="4"/>
        <v>65.753424657534254</v>
      </c>
      <c r="X9" s="26">
        <f t="shared" si="5"/>
        <v>0</v>
      </c>
      <c r="Y9" s="41">
        <f t="shared" si="6"/>
        <v>144.32485322896281</v>
      </c>
      <c r="Z9" s="51">
        <v>15</v>
      </c>
      <c r="AA9" s="43">
        <f t="shared" si="7"/>
        <v>80</v>
      </c>
      <c r="AB9" s="51"/>
      <c r="AC9" s="43">
        <f t="shared" si="8"/>
        <v>0</v>
      </c>
      <c r="AD9" s="32">
        <v>15</v>
      </c>
      <c r="AE9" s="14">
        <f>25-(AD9*$AE$62)+$AE$62</f>
        <v>19.067796610169491</v>
      </c>
      <c r="AF9" s="31">
        <v>5</v>
      </c>
      <c r="AG9" s="14">
        <f>25-(AF9*$AG$62)+$AG$62</f>
        <v>15.909090909090908</v>
      </c>
      <c r="AH9" s="31"/>
      <c r="AI9" s="14"/>
      <c r="AJ9" s="31"/>
      <c r="AK9" s="14"/>
      <c r="AL9" s="43">
        <f t="shared" si="9"/>
        <v>19.067796610169491</v>
      </c>
      <c r="AM9" s="46">
        <f t="shared" si="10"/>
        <v>288.22023604602884</v>
      </c>
    </row>
    <row r="10" spans="1:40" x14ac:dyDescent="0.25">
      <c r="A10" s="3">
        <v>6</v>
      </c>
      <c r="B10" s="17" t="s">
        <v>101</v>
      </c>
      <c r="C10" s="22" t="s">
        <v>8</v>
      </c>
      <c r="D10" s="60" t="s">
        <v>236</v>
      </c>
      <c r="E10" s="22">
        <v>1999</v>
      </c>
      <c r="F10" s="2"/>
      <c r="G10" s="2"/>
      <c r="H10" s="38">
        <v>7</v>
      </c>
      <c r="I10" s="38"/>
      <c r="J10" s="38"/>
      <c r="K10" s="14">
        <v>0</v>
      </c>
      <c r="L10" s="14">
        <v>0</v>
      </c>
      <c r="M10" s="14">
        <f>50-(H10*$M$62)+$M$62</f>
        <v>35.714285714285708</v>
      </c>
      <c r="N10" s="14">
        <v>0</v>
      </c>
      <c r="O10" s="14">
        <f t="shared" si="0"/>
        <v>0</v>
      </c>
      <c r="P10" s="41">
        <f t="shared" si="1"/>
        <v>35.714285714285708</v>
      </c>
      <c r="Q10" s="32">
        <v>6</v>
      </c>
      <c r="R10" s="38">
        <v>12</v>
      </c>
      <c r="S10" s="38">
        <v>31</v>
      </c>
      <c r="T10" s="48"/>
      <c r="U10" s="26">
        <f t="shared" si="2"/>
        <v>82.142857142857139</v>
      </c>
      <c r="V10" s="26">
        <f t="shared" si="3"/>
        <v>71.05263157894737</v>
      </c>
      <c r="W10" s="26">
        <f t="shared" si="4"/>
        <v>58.904109589041092</v>
      </c>
      <c r="X10" s="26">
        <f t="shared" si="5"/>
        <v>0</v>
      </c>
      <c r="Y10" s="41">
        <f t="shared" si="6"/>
        <v>153.19548872180451</v>
      </c>
      <c r="Z10" s="51">
        <v>13</v>
      </c>
      <c r="AA10" s="43">
        <f t="shared" si="7"/>
        <v>90</v>
      </c>
      <c r="AB10" s="51"/>
      <c r="AC10" s="43">
        <f t="shared" si="8"/>
        <v>0</v>
      </c>
      <c r="AD10" s="32"/>
      <c r="AE10" s="14"/>
      <c r="AF10" s="31"/>
      <c r="AG10" s="14"/>
      <c r="AH10" s="31"/>
      <c r="AI10" s="14"/>
      <c r="AJ10" s="31"/>
      <c r="AK10" s="14"/>
      <c r="AL10" s="43">
        <f t="shared" si="9"/>
        <v>0</v>
      </c>
      <c r="AM10" s="46">
        <f t="shared" si="10"/>
        <v>278.90977443609023</v>
      </c>
    </row>
    <row r="11" spans="1:40" x14ac:dyDescent="0.25">
      <c r="A11" s="3">
        <v>7</v>
      </c>
      <c r="B11" s="3" t="s">
        <v>332</v>
      </c>
      <c r="C11" s="3" t="s">
        <v>372</v>
      </c>
      <c r="D11" s="59" t="s">
        <v>236</v>
      </c>
      <c r="E11" s="3">
        <v>1999</v>
      </c>
      <c r="F11" s="2"/>
      <c r="G11" s="2"/>
      <c r="H11" s="38"/>
      <c r="I11" s="38"/>
      <c r="J11" s="38"/>
      <c r="K11" s="14">
        <v>0</v>
      </c>
      <c r="L11" s="14">
        <v>0</v>
      </c>
      <c r="M11" s="14">
        <v>0</v>
      </c>
      <c r="N11" s="14">
        <v>0</v>
      </c>
      <c r="O11" s="14">
        <f t="shared" si="0"/>
        <v>0</v>
      </c>
      <c r="P11" s="41">
        <f t="shared" si="1"/>
        <v>0</v>
      </c>
      <c r="Q11" s="32">
        <v>4</v>
      </c>
      <c r="R11" s="38">
        <v>9</v>
      </c>
      <c r="S11" s="38">
        <v>21</v>
      </c>
      <c r="T11" s="48"/>
      <c r="U11" s="26">
        <f t="shared" si="2"/>
        <v>89.285714285714278</v>
      </c>
      <c r="V11" s="26">
        <f t="shared" si="3"/>
        <v>78.94736842105263</v>
      </c>
      <c r="W11" s="26">
        <f t="shared" si="4"/>
        <v>72.602739726027394</v>
      </c>
      <c r="X11" s="26">
        <f t="shared" si="5"/>
        <v>0</v>
      </c>
      <c r="Y11" s="41">
        <f t="shared" si="6"/>
        <v>168.23308270676691</v>
      </c>
      <c r="Z11" s="51">
        <v>10</v>
      </c>
      <c r="AA11" s="43">
        <f t="shared" si="7"/>
        <v>105</v>
      </c>
      <c r="AB11" s="51"/>
      <c r="AC11" s="43">
        <f t="shared" si="8"/>
        <v>0</v>
      </c>
      <c r="AD11" s="32"/>
      <c r="AE11" s="14"/>
      <c r="AF11" s="31"/>
      <c r="AG11" s="14"/>
      <c r="AH11" s="31"/>
      <c r="AI11" s="14"/>
      <c r="AJ11" s="31"/>
      <c r="AK11" s="14"/>
      <c r="AL11" s="43">
        <f t="shared" si="9"/>
        <v>0</v>
      </c>
      <c r="AM11" s="46">
        <f t="shared" si="10"/>
        <v>273.23308270676694</v>
      </c>
    </row>
    <row r="12" spans="1:40" x14ac:dyDescent="0.25">
      <c r="A12" s="3">
        <v>8</v>
      </c>
      <c r="B12" s="3" t="s">
        <v>334</v>
      </c>
      <c r="C12" s="3" t="s">
        <v>330</v>
      </c>
      <c r="D12" s="59" t="s">
        <v>103</v>
      </c>
      <c r="E12" s="3">
        <v>1995</v>
      </c>
      <c r="F12" s="59"/>
      <c r="G12" s="2"/>
      <c r="H12" s="38"/>
      <c r="I12" s="38"/>
      <c r="J12" s="38"/>
      <c r="K12" s="14">
        <v>0</v>
      </c>
      <c r="L12" s="14">
        <v>0</v>
      </c>
      <c r="M12" s="14">
        <v>0</v>
      </c>
      <c r="N12" s="14">
        <v>0</v>
      </c>
      <c r="O12" s="14">
        <f t="shared" si="0"/>
        <v>0</v>
      </c>
      <c r="P12" s="41">
        <f t="shared" si="1"/>
        <v>0</v>
      </c>
      <c r="Q12" s="32"/>
      <c r="R12" s="38">
        <v>1</v>
      </c>
      <c r="S12" s="38"/>
      <c r="T12" s="31"/>
      <c r="U12" s="26">
        <v>0</v>
      </c>
      <c r="V12" s="26">
        <f t="shared" si="3"/>
        <v>100</v>
      </c>
      <c r="W12" s="26">
        <v>0</v>
      </c>
      <c r="X12" s="26">
        <f t="shared" si="5"/>
        <v>0</v>
      </c>
      <c r="Y12" s="41">
        <f t="shared" si="6"/>
        <v>100</v>
      </c>
      <c r="Z12" s="51">
        <v>1</v>
      </c>
      <c r="AA12" s="43">
        <f t="shared" si="7"/>
        <v>150</v>
      </c>
      <c r="AB12" s="51"/>
      <c r="AC12" s="43">
        <f t="shared" si="8"/>
        <v>0</v>
      </c>
      <c r="AD12" s="32"/>
      <c r="AE12" s="26"/>
      <c r="AF12" s="31"/>
      <c r="AG12" s="14"/>
      <c r="AH12" s="31"/>
      <c r="AI12" s="14"/>
      <c r="AJ12" s="31"/>
      <c r="AK12" s="14"/>
      <c r="AL12" s="43">
        <f t="shared" si="9"/>
        <v>0</v>
      </c>
      <c r="AM12" s="46">
        <f t="shared" si="10"/>
        <v>250</v>
      </c>
    </row>
    <row r="13" spans="1:40" x14ac:dyDescent="0.25">
      <c r="A13" s="3">
        <v>9</v>
      </c>
      <c r="B13" s="1" t="s">
        <v>355</v>
      </c>
      <c r="C13" s="22" t="s">
        <v>7</v>
      </c>
      <c r="D13" s="2" t="s">
        <v>352</v>
      </c>
      <c r="E13" s="1">
        <v>2001</v>
      </c>
      <c r="F13" s="2"/>
      <c r="G13" s="2"/>
      <c r="H13" s="38"/>
      <c r="I13" s="38"/>
      <c r="J13" s="38"/>
      <c r="K13" s="14">
        <v>0</v>
      </c>
      <c r="L13" s="14">
        <v>0</v>
      </c>
      <c r="M13" s="14">
        <v>0</v>
      </c>
      <c r="N13" s="14">
        <v>0</v>
      </c>
      <c r="O13" s="14">
        <f t="shared" si="0"/>
        <v>0</v>
      </c>
      <c r="P13" s="41">
        <f t="shared" si="1"/>
        <v>0</v>
      </c>
      <c r="Q13" s="32">
        <v>15</v>
      </c>
      <c r="R13" s="38">
        <v>16</v>
      </c>
      <c r="S13" s="38">
        <v>40</v>
      </c>
      <c r="T13" s="48"/>
      <c r="U13" s="26">
        <f>100-(Q13*$U$62)+$U$62</f>
        <v>49.999999999999993</v>
      </c>
      <c r="V13" s="26">
        <f t="shared" si="3"/>
        <v>60.526315789473685</v>
      </c>
      <c r="W13" s="26">
        <f>100-(S13*$W$62)+$W$62</f>
        <v>46.575342465753423</v>
      </c>
      <c r="X13" s="26">
        <f t="shared" si="5"/>
        <v>0</v>
      </c>
      <c r="Y13" s="41">
        <f t="shared" si="6"/>
        <v>110.52631578947367</v>
      </c>
      <c r="Z13" s="51">
        <v>9</v>
      </c>
      <c r="AA13" s="43">
        <f t="shared" si="7"/>
        <v>110</v>
      </c>
      <c r="AB13" s="51"/>
      <c r="AC13" s="43">
        <f t="shared" si="8"/>
        <v>0</v>
      </c>
      <c r="AD13" s="32">
        <v>13</v>
      </c>
      <c r="AE13" s="14">
        <f>25-(AD13*$AE$62)+$AE$62</f>
        <v>19.915254237288135</v>
      </c>
      <c r="AF13" s="31"/>
      <c r="AG13" s="14"/>
      <c r="AH13" s="31">
        <v>13</v>
      </c>
      <c r="AI13" s="14">
        <f>25-(AH13*$AI$62)+$AI$62</f>
        <v>10.714285714285714</v>
      </c>
      <c r="AJ13" s="31"/>
      <c r="AK13" s="14"/>
      <c r="AL13" s="43">
        <f t="shared" si="9"/>
        <v>19.915254237288135</v>
      </c>
      <c r="AM13" s="46">
        <f t="shared" si="10"/>
        <v>240.44157002676181</v>
      </c>
    </row>
    <row r="14" spans="1:40" x14ac:dyDescent="0.25">
      <c r="A14" s="3">
        <v>10</v>
      </c>
      <c r="B14" s="1" t="s">
        <v>57</v>
      </c>
      <c r="C14" s="1" t="s">
        <v>203</v>
      </c>
      <c r="D14" s="2" t="s">
        <v>352</v>
      </c>
      <c r="E14" s="1">
        <v>2002</v>
      </c>
      <c r="F14" s="2"/>
      <c r="G14" s="2"/>
      <c r="H14" s="38"/>
      <c r="I14" s="38"/>
      <c r="J14" s="38"/>
      <c r="K14" s="14">
        <v>0</v>
      </c>
      <c r="L14" s="14">
        <v>0</v>
      </c>
      <c r="M14" s="14">
        <v>0</v>
      </c>
      <c r="N14" s="14">
        <v>0</v>
      </c>
      <c r="O14" s="14">
        <f t="shared" si="0"/>
        <v>0</v>
      </c>
      <c r="P14" s="41">
        <f t="shared" si="1"/>
        <v>0</v>
      </c>
      <c r="Q14" s="32">
        <v>13</v>
      </c>
      <c r="R14" s="38">
        <v>26</v>
      </c>
      <c r="S14" s="38">
        <v>34</v>
      </c>
      <c r="T14" s="48"/>
      <c r="U14" s="26">
        <f>100-(Q14*$U$62)+$U$62</f>
        <v>57.142857142857139</v>
      </c>
      <c r="V14" s="26">
        <f t="shared" si="3"/>
        <v>34.210526315789465</v>
      </c>
      <c r="W14" s="26">
        <f>100-(S14*$W$62)+$W$62</f>
        <v>54.794520547945204</v>
      </c>
      <c r="X14" s="26">
        <f t="shared" si="5"/>
        <v>0</v>
      </c>
      <c r="Y14" s="41">
        <f t="shared" si="6"/>
        <v>111.93737769080235</v>
      </c>
      <c r="Z14" s="51">
        <v>12</v>
      </c>
      <c r="AA14" s="43">
        <f t="shared" si="7"/>
        <v>95</v>
      </c>
      <c r="AB14" s="51"/>
      <c r="AC14" s="43">
        <f t="shared" si="8"/>
        <v>0</v>
      </c>
      <c r="AD14" s="32"/>
      <c r="AE14" s="26"/>
      <c r="AF14" s="31"/>
      <c r="AG14" s="14"/>
      <c r="AH14" s="31"/>
      <c r="AI14" s="14"/>
      <c r="AJ14" s="31"/>
      <c r="AK14" s="14"/>
      <c r="AL14" s="43">
        <f t="shared" si="9"/>
        <v>0</v>
      </c>
      <c r="AM14" s="46">
        <f t="shared" si="10"/>
        <v>206.93737769080235</v>
      </c>
    </row>
    <row r="15" spans="1:40" x14ac:dyDescent="0.25">
      <c r="A15" s="3">
        <v>11</v>
      </c>
      <c r="B15" s="1" t="s">
        <v>64</v>
      </c>
      <c r="C15" s="1" t="s">
        <v>203</v>
      </c>
      <c r="D15" s="2" t="s">
        <v>352</v>
      </c>
      <c r="E15" s="1">
        <v>2002</v>
      </c>
      <c r="F15" s="59"/>
      <c r="G15" s="2"/>
      <c r="H15" s="38"/>
      <c r="I15" s="38"/>
      <c r="J15" s="38"/>
      <c r="K15" s="14">
        <v>0</v>
      </c>
      <c r="L15" s="14">
        <v>0</v>
      </c>
      <c r="M15" s="14">
        <v>0</v>
      </c>
      <c r="N15" s="14">
        <v>0</v>
      </c>
      <c r="O15" s="14">
        <f t="shared" si="0"/>
        <v>0</v>
      </c>
      <c r="P15" s="41">
        <f t="shared" si="1"/>
        <v>0</v>
      </c>
      <c r="Q15" s="32"/>
      <c r="R15" s="38">
        <v>10</v>
      </c>
      <c r="S15" s="38">
        <v>42</v>
      </c>
      <c r="T15" s="31"/>
      <c r="U15" s="26">
        <v>0</v>
      </c>
      <c r="V15" s="26">
        <f t="shared" si="3"/>
        <v>76.315789473684205</v>
      </c>
      <c r="W15" s="26">
        <f>100-(S15*$W$62)+$W$62</f>
        <v>43.835616438356162</v>
      </c>
      <c r="X15" s="26">
        <f t="shared" si="5"/>
        <v>0</v>
      </c>
      <c r="Y15" s="41">
        <f t="shared" si="6"/>
        <v>120.15140591204036</v>
      </c>
      <c r="Z15" s="51">
        <v>17</v>
      </c>
      <c r="AA15" s="43">
        <f t="shared" si="7"/>
        <v>70</v>
      </c>
      <c r="AB15" s="51"/>
      <c r="AC15" s="43">
        <f t="shared" si="8"/>
        <v>0</v>
      </c>
      <c r="AD15" s="32"/>
      <c r="AE15" s="26"/>
      <c r="AF15" s="31"/>
      <c r="AG15" s="14"/>
      <c r="AH15" s="31"/>
      <c r="AI15" s="14"/>
      <c r="AJ15" s="31"/>
      <c r="AK15" s="14"/>
      <c r="AL15" s="43">
        <f t="shared" si="9"/>
        <v>0</v>
      </c>
      <c r="AM15" s="46">
        <f t="shared" si="10"/>
        <v>190.15140591204036</v>
      </c>
    </row>
    <row r="16" spans="1:40" x14ac:dyDescent="0.25">
      <c r="A16" s="3">
        <v>12</v>
      </c>
      <c r="B16" s="1" t="s">
        <v>346</v>
      </c>
      <c r="C16" s="1" t="s">
        <v>31</v>
      </c>
      <c r="D16" s="2" t="s">
        <v>352</v>
      </c>
      <c r="E16" s="1">
        <v>2001</v>
      </c>
      <c r="F16" s="2"/>
      <c r="G16" s="2"/>
      <c r="H16" s="38"/>
      <c r="I16" s="38"/>
      <c r="J16" s="38"/>
      <c r="K16" s="14">
        <v>0</v>
      </c>
      <c r="L16" s="14">
        <v>0</v>
      </c>
      <c r="M16" s="14">
        <v>0</v>
      </c>
      <c r="N16" s="14">
        <v>0</v>
      </c>
      <c r="O16" s="14">
        <f t="shared" si="0"/>
        <v>0</v>
      </c>
      <c r="P16" s="41">
        <f t="shared" si="1"/>
        <v>0</v>
      </c>
      <c r="Q16" s="32">
        <v>5</v>
      </c>
      <c r="R16" s="38">
        <v>7</v>
      </c>
      <c r="S16" s="38">
        <v>17</v>
      </c>
      <c r="T16" s="48"/>
      <c r="U16" s="26">
        <f>100-(Q16*$U$62)+$U$62</f>
        <v>85.714285714285708</v>
      </c>
      <c r="V16" s="26">
        <f t="shared" si="3"/>
        <v>84.21052631578948</v>
      </c>
      <c r="W16" s="26">
        <f>100-(S16*$W$62)+$W$62</f>
        <v>78.08219178082193</v>
      </c>
      <c r="X16" s="26">
        <f t="shared" si="5"/>
        <v>0</v>
      </c>
      <c r="Y16" s="41">
        <f t="shared" si="6"/>
        <v>169.9248120300752</v>
      </c>
      <c r="Z16" s="51"/>
      <c r="AA16" s="43">
        <v>0</v>
      </c>
      <c r="AB16" s="51"/>
      <c r="AC16" s="43">
        <f t="shared" si="8"/>
        <v>0</v>
      </c>
      <c r="AD16" s="32"/>
      <c r="AE16" s="14"/>
      <c r="AF16" s="31"/>
      <c r="AG16" s="14"/>
      <c r="AH16" s="31"/>
      <c r="AI16" s="14"/>
      <c r="AJ16" s="31"/>
      <c r="AK16" s="14"/>
      <c r="AL16" s="43">
        <f t="shared" si="9"/>
        <v>0</v>
      </c>
      <c r="AM16" s="46">
        <f t="shared" si="10"/>
        <v>169.9248120300752</v>
      </c>
    </row>
    <row r="17" spans="1:39" x14ac:dyDescent="0.25">
      <c r="A17" s="3">
        <v>13</v>
      </c>
      <c r="B17" s="1" t="s">
        <v>351</v>
      </c>
      <c r="C17" s="22" t="s">
        <v>6</v>
      </c>
      <c r="D17" s="60" t="s">
        <v>352</v>
      </c>
      <c r="E17" s="22">
        <v>2001</v>
      </c>
      <c r="F17" s="2">
        <v>8</v>
      </c>
      <c r="G17" s="2"/>
      <c r="H17" s="38"/>
      <c r="I17" s="38"/>
      <c r="J17" s="38"/>
      <c r="K17" s="14">
        <v>0</v>
      </c>
      <c r="L17" s="14">
        <v>0</v>
      </c>
      <c r="M17" s="14">
        <v>0</v>
      </c>
      <c r="N17" s="14">
        <v>0</v>
      </c>
      <c r="O17" s="14">
        <f t="shared" si="0"/>
        <v>0</v>
      </c>
      <c r="P17" s="41">
        <f t="shared" si="1"/>
        <v>0</v>
      </c>
      <c r="Q17" s="32">
        <v>9</v>
      </c>
      <c r="R17" s="38">
        <v>13</v>
      </c>
      <c r="S17" s="38">
        <v>33</v>
      </c>
      <c r="T17" s="48"/>
      <c r="U17" s="26">
        <f>100-(Q17*$U$62)+$U$62</f>
        <v>71.428571428571431</v>
      </c>
      <c r="V17" s="26">
        <f t="shared" si="3"/>
        <v>68.421052631578945</v>
      </c>
      <c r="W17" s="26">
        <f>100-(S17*$W$62)+$W$62</f>
        <v>56.164383561643838</v>
      </c>
      <c r="X17" s="26">
        <f t="shared" si="5"/>
        <v>0</v>
      </c>
      <c r="Y17" s="41">
        <f t="shared" si="6"/>
        <v>139.84962406015038</v>
      </c>
      <c r="Z17" s="51">
        <v>25</v>
      </c>
      <c r="AA17" s="43">
        <f>150-(Z17*$AA$62)+$AA$62</f>
        <v>30</v>
      </c>
      <c r="AB17" s="51"/>
      <c r="AC17" s="43">
        <f t="shared" si="8"/>
        <v>0</v>
      </c>
      <c r="AD17" s="32"/>
      <c r="AE17" s="14"/>
      <c r="AF17" s="31"/>
      <c r="AG17" s="14"/>
      <c r="AH17" s="31"/>
      <c r="AI17" s="14"/>
      <c r="AJ17" s="31"/>
      <c r="AK17" s="14"/>
      <c r="AL17" s="43">
        <f t="shared" si="9"/>
        <v>0</v>
      </c>
      <c r="AM17" s="46">
        <f t="shared" si="10"/>
        <v>169.84962406015038</v>
      </c>
    </row>
    <row r="18" spans="1:39" x14ac:dyDescent="0.25">
      <c r="A18" s="3">
        <v>14</v>
      </c>
      <c r="B18" s="22" t="s">
        <v>212</v>
      </c>
      <c r="C18" s="22" t="s">
        <v>19</v>
      </c>
      <c r="D18" s="60" t="s">
        <v>352</v>
      </c>
      <c r="E18" s="22">
        <v>2002</v>
      </c>
      <c r="F18" s="2"/>
      <c r="G18" s="2"/>
      <c r="H18" s="38"/>
      <c r="I18" s="38"/>
      <c r="J18" s="38"/>
      <c r="K18" s="14">
        <v>0</v>
      </c>
      <c r="L18" s="14">
        <v>0</v>
      </c>
      <c r="M18" s="14">
        <v>0</v>
      </c>
      <c r="N18" s="14">
        <v>0</v>
      </c>
      <c r="O18" s="14">
        <f t="shared" si="0"/>
        <v>0</v>
      </c>
      <c r="P18" s="41">
        <f t="shared" si="1"/>
        <v>0</v>
      </c>
      <c r="Q18" s="32"/>
      <c r="R18" s="38">
        <v>14</v>
      </c>
      <c r="S18" s="38"/>
      <c r="T18" s="48"/>
      <c r="U18" s="26">
        <v>0</v>
      </c>
      <c r="V18" s="26">
        <f t="shared" si="3"/>
        <v>65.78947368421052</v>
      </c>
      <c r="W18" s="26">
        <v>0</v>
      </c>
      <c r="X18" s="26">
        <f t="shared" si="5"/>
        <v>0</v>
      </c>
      <c r="Y18" s="41">
        <f t="shared" si="6"/>
        <v>65.78947368421052</v>
      </c>
      <c r="Z18" s="51">
        <v>11</v>
      </c>
      <c r="AA18" s="43">
        <f>150-(Z18*$AA$62)+$AA$62</f>
        <v>100</v>
      </c>
      <c r="AB18" s="51"/>
      <c r="AC18" s="43">
        <f t="shared" si="8"/>
        <v>0</v>
      </c>
      <c r="AD18" s="32"/>
      <c r="AE18" s="14"/>
      <c r="AF18" s="31"/>
      <c r="AG18" s="14"/>
      <c r="AH18" s="31"/>
      <c r="AI18" s="14"/>
      <c r="AJ18" s="31"/>
      <c r="AK18" s="14"/>
      <c r="AL18" s="43">
        <f t="shared" si="9"/>
        <v>0</v>
      </c>
      <c r="AM18" s="46">
        <f t="shared" si="10"/>
        <v>165.78947368421052</v>
      </c>
    </row>
    <row r="19" spans="1:39" x14ac:dyDescent="0.25">
      <c r="A19" s="3">
        <v>15</v>
      </c>
      <c r="B19" s="1" t="s">
        <v>337</v>
      </c>
      <c r="C19" s="1" t="s">
        <v>42</v>
      </c>
      <c r="D19" s="2" t="s">
        <v>103</v>
      </c>
      <c r="E19" s="1">
        <v>1993</v>
      </c>
      <c r="F19" s="2"/>
      <c r="G19" s="2"/>
      <c r="H19" s="38"/>
      <c r="I19" s="38"/>
      <c r="J19" s="38"/>
      <c r="K19" s="14">
        <v>0</v>
      </c>
      <c r="L19" s="14">
        <v>0</v>
      </c>
      <c r="M19" s="14">
        <v>0</v>
      </c>
      <c r="N19" s="14">
        <v>0</v>
      </c>
      <c r="O19" s="14">
        <f t="shared" si="0"/>
        <v>0</v>
      </c>
      <c r="P19" s="41">
        <f t="shared" si="1"/>
        <v>0</v>
      </c>
      <c r="Q19" s="32"/>
      <c r="R19" s="38"/>
      <c r="S19" s="38"/>
      <c r="T19" s="48"/>
      <c r="U19" s="26">
        <v>0</v>
      </c>
      <c r="V19" s="26">
        <v>0</v>
      </c>
      <c r="W19" s="26">
        <v>0</v>
      </c>
      <c r="X19" s="26">
        <f t="shared" si="5"/>
        <v>0</v>
      </c>
      <c r="Y19" s="41">
        <f t="shared" si="6"/>
        <v>0</v>
      </c>
      <c r="Z19" s="51">
        <v>4</v>
      </c>
      <c r="AA19" s="43">
        <f>150-(Z19*$AA$62)+$AA$62</f>
        <v>135</v>
      </c>
      <c r="AB19" s="51"/>
      <c r="AC19" s="43">
        <f t="shared" si="8"/>
        <v>0</v>
      </c>
      <c r="AD19" s="32"/>
      <c r="AE19" s="26"/>
      <c r="AF19" s="31"/>
      <c r="AG19" s="14"/>
      <c r="AH19" s="31">
        <v>6</v>
      </c>
      <c r="AI19" s="14">
        <f>25-(AH19*$AI$62)+$AI$62</f>
        <v>19.047619047619047</v>
      </c>
      <c r="AJ19" s="31"/>
      <c r="AK19" s="14"/>
      <c r="AL19" s="43">
        <f t="shared" si="9"/>
        <v>19.047619047619047</v>
      </c>
      <c r="AM19" s="46">
        <f t="shared" si="10"/>
        <v>154.04761904761904</v>
      </c>
    </row>
    <row r="20" spans="1:39" x14ac:dyDescent="0.25">
      <c r="A20" s="3">
        <v>16</v>
      </c>
      <c r="B20" s="1" t="s">
        <v>348</v>
      </c>
      <c r="C20" s="1" t="s">
        <v>414</v>
      </c>
      <c r="D20" s="2" t="s">
        <v>236</v>
      </c>
      <c r="E20" s="1">
        <v>1999</v>
      </c>
      <c r="F20" s="2">
        <v>11</v>
      </c>
      <c r="G20" s="2"/>
      <c r="H20" s="38"/>
      <c r="I20" s="38"/>
      <c r="J20" s="38"/>
      <c r="K20" s="14">
        <f>50-(F20*$K$62)+$K$62</f>
        <v>29.166666666666664</v>
      </c>
      <c r="L20" s="14">
        <v>0</v>
      </c>
      <c r="M20" s="14">
        <v>0</v>
      </c>
      <c r="N20" s="14">
        <v>0</v>
      </c>
      <c r="O20" s="14">
        <f t="shared" si="0"/>
        <v>0</v>
      </c>
      <c r="P20" s="41">
        <f t="shared" si="1"/>
        <v>29.166666666666664</v>
      </c>
      <c r="Q20" s="32">
        <v>10</v>
      </c>
      <c r="R20" s="38">
        <v>28</v>
      </c>
      <c r="S20" s="38"/>
      <c r="T20" s="48"/>
      <c r="U20" s="26">
        <f>100-(Q20*$U$62)+$U$62</f>
        <v>67.857142857142847</v>
      </c>
      <c r="V20" s="26">
        <f>100-(R20*$V$62)+$V$62</f>
        <v>28.947368421052627</v>
      </c>
      <c r="W20" s="26">
        <v>0</v>
      </c>
      <c r="X20" s="26">
        <f t="shared" si="5"/>
        <v>0</v>
      </c>
      <c r="Y20" s="41">
        <f t="shared" si="6"/>
        <v>96.804511278195477</v>
      </c>
      <c r="Z20" s="51"/>
      <c r="AA20" s="43">
        <v>0</v>
      </c>
      <c r="AB20" s="51"/>
      <c r="AC20" s="43">
        <f t="shared" si="8"/>
        <v>0</v>
      </c>
      <c r="AD20" s="32">
        <v>39</v>
      </c>
      <c r="AE20" s="26">
        <f>25-(AD20*$AE$62)+$AE$62</f>
        <v>8.8983050847457648</v>
      </c>
      <c r="AF20" s="31">
        <v>1</v>
      </c>
      <c r="AG20" s="14">
        <f>25-(AF20*$AG$62)+$AG$62</f>
        <v>25</v>
      </c>
      <c r="AH20" s="31"/>
      <c r="AI20" s="14"/>
      <c r="AJ20" s="31"/>
      <c r="AK20" s="14"/>
      <c r="AL20" s="43">
        <f t="shared" si="9"/>
        <v>25</v>
      </c>
      <c r="AM20" s="46">
        <f t="shared" si="10"/>
        <v>150.97117794486215</v>
      </c>
    </row>
    <row r="21" spans="1:39" x14ac:dyDescent="0.25">
      <c r="A21" s="3">
        <v>17</v>
      </c>
      <c r="B21" s="1" t="s">
        <v>349</v>
      </c>
      <c r="C21" s="1" t="s">
        <v>31</v>
      </c>
      <c r="D21" s="2" t="s">
        <v>236</v>
      </c>
      <c r="E21" s="1">
        <v>1999</v>
      </c>
      <c r="F21" s="2"/>
      <c r="G21" s="2"/>
      <c r="H21" s="38"/>
      <c r="I21" s="38">
        <v>13</v>
      </c>
      <c r="J21" s="38"/>
      <c r="K21" s="14">
        <v>0</v>
      </c>
      <c r="L21" s="14">
        <v>0</v>
      </c>
      <c r="M21" s="14">
        <v>0</v>
      </c>
      <c r="N21" s="14">
        <f>50-(I21*$N$62)+$N$62</f>
        <v>29.31034482758621</v>
      </c>
      <c r="O21" s="14">
        <f t="shared" si="0"/>
        <v>0</v>
      </c>
      <c r="P21" s="41">
        <f t="shared" si="1"/>
        <v>29.31034482758621</v>
      </c>
      <c r="Q21" s="32">
        <v>14</v>
      </c>
      <c r="R21" s="38">
        <v>20</v>
      </c>
      <c r="S21" s="38">
        <v>58</v>
      </c>
      <c r="T21" s="31"/>
      <c r="U21" s="26">
        <f>100-(Q21*$U$62)+$U$62</f>
        <v>53.571428571428569</v>
      </c>
      <c r="V21" s="26">
        <f>100-(R21*$V$62)+$V$62</f>
        <v>50</v>
      </c>
      <c r="W21" s="26">
        <f>100-(S21*$W$62)+$W$62</f>
        <v>21.917808219178081</v>
      </c>
      <c r="X21" s="26">
        <f t="shared" si="5"/>
        <v>0</v>
      </c>
      <c r="Y21" s="41">
        <f t="shared" si="6"/>
        <v>103.57142857142857</v>
      </c>
      <c r="Z21" s="51"/>
      <c r="AA21" s="43">
        <v>0</v>
      </c>
      <c r="AB21" s="51"/>
      <c r="AC21" s="43">
        <f t="shared" si="8"/>
        <v>0</v>
      </c>
      <c r="AD21" s="32"/>
      <c r="AE21" s="14"/>
      <c r="AF21" s="31">
        <v>6</v>
      </c>
      <c r="AG21" s="14">
        <f>25-(AF21*$AG$62)+$AG$62</f>
        <v>13.636363636363637</v>
      </c>
      <c r="AH21" s="31"/>
      <c r="AI21" s="14"/>
      <c r="AJ21" s="31"/>
      <c r="AK21" s="14"/>
      <c r="AL21" s="43">
        <f t="shared" si="9"/>
        <v>13.636363636363637</v>
      </c>
      <c r="AM21" s="46">
        <f t="shared" si="10"/>
        <v>146.5181370353784</v>
      </c>
    </row>
    <row r="22" spans="1:39" x14ac:dyDescent="0.25">
      <c r="A22" s="3">
        <v>18</v>
      </c>
      <c r="B22" s="33" t="s">
        <v>335</v>
      </c>
      <c r="C22" s="92" t="s">
        <v>232</v>
      </c>
      <c r="D22" s="93" t="s">
        <v>231</v>
      </c>
      <c r="E22" s="33">
        <v>1997</v>
      </c>
      <c r="F22" s="2"/>
      <c r="G22" s="2"/>
      <c r="H22" s="38"/>
      <c r="I22" s="38"/>
      <c r="J22" s="38"/>
      <c r="K22" s="14">
        <v>0</v>
      </c>
      <c r="L22" s="14">
        <v>0</v>
      </c>
      <c r="M22" s="14">
        <v>0</v>
      </c>
      <c r="N22" s="14">
        <v>0</v>
      </c>
      <c r="O22" s="14">
        <f t="shared" si="0"/>
        <v>0</v>
      </c>
      <c r="P22" s="41">
        <f t="shared" si="1"/>
        <v>0</v>
      </c>
      <c r="Q22" s="32"/>
      <c r="R22" s="38">
        <v>18</v>
      </c>
      <c r="S22" s="38">
        <v>22</v>
      </c>
      <c r="T22" s="31"/>
      <c r="U22" s="26">
        <v>0</v>
      </c>
      <c r="V22" s="26">
        <f>100-(R22*$V$62)+$V$62</f>
        <v>55.263157894736835</v>
      </c>
      <c r="W22" s="26">
        <f>100-(S22*$W$62)+$W$62</f>
        <v>71.232876712328775</v>
      </c>
      <c r="X22" s="26">
        <f t="shared" si="5"/>
        <v>0</v>
      </c>
      <c r="Y22" s="41">
        <f t="shared" si="6"/>
        <v>126.49603460706561</v>
      </c>
      <c r="Z22" s="51"/>
      <c r="AA22" s="43">
        <v>0</v>
      </c>
      <c r="AB22" s="51"/>
      <c r="AC22" s="43">
        <f t="shared" si="8"/>
        <v>0</v>
      </c>
      <c r="AD22" s="32">
        <v>25</v>
      </c>
      <c r="AE22" s="14">
        <f>25-(AD22*$AE$62)+$AE$62</f>
        <v>14.830508474576272</v>
      </c>
      <c r="AF22" s="31"/>
      <c r="AG22" s="14"/>
      <c r="AH22" s="31"/>
      <c r="AI22" s="14"/>
      <c r="AJ22" s="31"/>
      <c r="AK22" s="14"/>
      <c r="AL22" s="43">
        <f t="shared" si="9"/>
        <v>14.830508474576272</v>
      </c>
      <c r="AM22" s="46">
        <f t="shared" si="10"/>
        <v>141.32654308164189</v>
      </c>
    </row>
    <row r="23" spans="1:39" x14ac:dyDescent="0.25">
      <c r="A23" s="3">
        <v>19</v>
      </c>
      <c r="B23" s="1" t="s">
        <v>55</v>
      </c>
      <c r="C23" s="1" t="s">
        <v>19</v>
      </c>
      <c r="D23" s="2" t="s">
        <v>352</v>
      </c>
      <c r="E23" s="1">
        <v>2001</v>
      </c>
      <c r="F23" s="2"/>
      <c r="G23" s="2"/>
      <c r="H23" s="38"/>
      <c r="I23" s="38"/>
      <c r="J23" s="38"/>
      <c r="K23" s="14">
        <v>0</v>
      </c>
      <c r="L23" s="14">
        <v>0</v>
      </c>
      <c r="M23" s="14">
        <v>0</v>
      </c>
      <c r="N23" s="14">
        <v>0</v>
      </c>
      <c r="O23" s="14">
        <f t="shared" si="0"/>
        <v>0</v>
      </c>
      <c r="P23" s="41">
        <f t="shared" si="1"/>
        <v>0</v>
      </c>
      <c r="Q23" s="32">
        <v>11</v>
      </c>
      <c r="R23" s="38">
        <v>17</v>
      </c>
      <c r="S23" s="38">
        <v>45</v>
      </c>
      <c r="T23" s="48"/>
      <c r="U23" s="26">
        <f>100-(Q23*$U$62)+$U$62</f>
        <v>64.285714285714292</v>
      </c>
      <c r="V23" s="26">
        <f>100-(R23*$V$62)+$V$62</f>
        <v>57.89473684210526</v>
      </c>
      <c r="W23" s="26">
        <f>100-(S23*$W$62)+$W$62</f>
        <v>39.726027397260275</v>
      </c>
      <c r="X23" s="26">
        <f t="shared" si="5"/>
        <v>0</v>
      </c>
      <c r="Y23" s="41">
        <f t="shared" si="6"/>
        <v>122.18045112781955</v>
      </c>
      <c r="Z23" s="51"/>
      <c r="AA23" s="43">
        <v>0</v>
      </c>
      <c r="AB23" s="51"/>
      <c r="AC23" s="43">
        <f t="shared" si="8"/>
        <v>0</v>
      </c>
      <c r="AD23" s="32"/>
      <c r="AE23" s="14"/>
      <c r="AF23" s="31">
        <v>4</v>
      </c>
      <c r="AG23" s="14">
        <f>25-(AF23*$AG$62)+$AG$62</f>
        <v>18.18181818181818</v>
      </c>
      <c r="AH23" s="31"/>
      <c r="AI23" s="14"/>
      <c r="AJ23" s="31"/>
      <c r="AK23" s="14"/>
      <c r="AL23" s="43">
        <f t="shared" si="9"/>
        <v>18.18181818181818</v>
      </c>
      <c r="AM23" s="46">
        <f t="shared" si="10"/>
        <v>140.36226930963772</v>
      </c>
    </row>
    <row r="24" spans="1:39" x14ac:dyDescent="0.25">
      <c r="A24" s="3">
        <v>20</v>
      </c>
      <c r="B24" s="3" t="s">
        <v>62</v>
      </c>
      <c r="C24" s="33" t="s">
        <v>104</v>
      </c>
      <c r="D24" s="80" t="s">
        <v>236</v>
      </c>
      <c r="E24" s="3">
        <v>2000</v>
      </c>
      <c r="F24" s="59">
        <v>21</v>
      </c>
      <c r="G24" s="2">
        <v>7</v>
      </c>
      <c r="H24" s="38"/>
      <c r="I24" s="38"/>
      <c r="J24" s="38"/>
      <c r="K24" s="14">
        <f>50-(F24*$K$62)+$K$62</f>
        <v>8.3333333333333339</v>
      </c>
      <c r="L24" s="14">
        <f>50-(G24*$L$62)+$L$62</f>
        <v>20</v>
      </c>
      <c r="M24" s="14">
        <v>0</v>
      </c>
      <c r="N24" s="14">
        <v>0</v>
      </c>
      <c r="O24" s="14">
        <f t="shared" si="0"/>
        <v>0</v>
      </c>
      <c r="P24" s="41">
        <f t="shared" si="1"/>
        <v>20</v>
      </c>
      <c r="Q24" s="32">
        <v>25</v>
      </c>
      <c r="R24" s="38">
        <v>29</v>
      </c>
      <c r="S24" s="38">
        <v>57</v>
      </c>
      <c r="T24" s="31"/>
      <c r="U24" s="26">
        <f>100-(Q24*$U$62)+$U$62</f>
        <v>14.285714285714279</v>
      </c>
      <c r="V24" s="26">
        <f>100-(R24*$V$62)+$V$62</f>
        <v>26.315789473684202</v>
      </c>
      <c r="W24" s="26">
        <f>100-(S24*$W$62)+$W$62</f>
        <v>23.287671232876715</v>
      </c>
      <c r="X24" s="26">
        <f t="shared" si="5"/>
        <v>0</v>
      </c>
      <c r="Y24" s="41">
        <f t="shared" si="6"/>
        <v>49.603460706560917</v>
      </c>
      <c r="Z24" s="51">
        <v>21</v>
      </c>
      <c r="AA24" s="43">
        <f>150-(Z24*$AA$62)+$AA$62</f>
        <v>50</v>
      </c>
      <c r="AB24" s="51"/>
      <c r="AC24" s="43">
        <f t="shared" si="8"/>
        <v>0</v>
      </c>
      <c r="AD24" s="32"/>
      <c r="AE24" s="26"/>
      <c r="AF24" s="31">
        <v>7</v>
      </c>
      <c r="AG24" s="14">
        <f>25-(AF24*$AG$62)+$AG$62</f>
        <v>11.363636363636363</v>
      </c>
      <c r="AH24" s="31"/>
      <c r="AI24" s="14"/>
      <c r="AJ24" s="31"/>
      <c r="AK24" s="14"/>
      <c r="AL24" s="43">
        <f t="shared" si="9"/>
        <v>11.363636363636363</v>
      </c>
      <c r="AM24" s="46">
        <f t="shared" si="10"/>
        <v>130.9670970701973</v>
      </c>
    </row>
    <row r="25" spans="1:39" x14ac:dyDescent="0.25">
      <c r="A25" s="3">
        <v>21</v>
      </c>
      <c r="B25" s="1" t="s">
        <v>69</v>
      </c>
      <c r="C25" s="1" t="s">
        <v>8</v>
      </c>
      <c r="D25" s="2" t="s">
        <v>352</v>
      </c>
      <c r="E25" s="1">
        <v>2002</v>
      </c>
      <c r="F25" s="59"/>
      <c r="G25" s="2"/>
      <c r="H25" s="38"/>
      <c r="I25" s="38"/>
      <c r="J25" s="38"/>
      <c r="K25" s="14">
        <v>0</v>
      </c>
      <c r="L25" s="14">
        <v>0</v>
      </c>
      <c r="M25" s="14">
        <v>0</v>
      </c>
      <c r="N25" s="14">
        <v>0</v>
      </c>
      <c r="O25" s="14">
        <f t="shared" si="0"/>
        <v>0</v>
      </c>
      <c r="P25" s="41">
        <f t="shared" si="1"/>
        <v>0</v>
      </c>
      <c r="Q25" s="32"/>
      <c r="R25" s="38"/>
      <c r="S25" s="38"/>
      <c r="T25" s="31"/>
      <c r="U25" s="26">
        <v>0</v>
      </c>
      <c r="V25" s="26">
        <v>0</v>
      </c>
      <c r="W25" s="26">
        <v>0</v>
      </c>
      <c r="X25" s="26">
        <f t="shared" si="5"/>
        <v>0</v>
      </c>
      <c r="Y25" s="41">
        <f t="shared" si="6"/>
        <v>0</v>
      </c>
      <c r="Z25" s="51">
        <v>6</v>
      </c>
      <c r="AA25" s="43">
        <f>150-(Z25*$AA$62)+$AA$62</f>
        <v>125</v>
      </c>
      <c r="AB25" s="51"/>
      <c r="AC25" s="43">
        <f t="shared" si="8"/>
        <v>0</v>
      </c>
      <c r="AD25" s="32"/>
      <c r="AE25" s="14"/>
      <c r="AF25" s="31"/>
      <c r="AG25" s="14"/>
      <c r="AH25" s="31"/>
      <c r="AI25" s="14"/>
      <c r="AJ25" s="31"/>
      <c r="AK25" s="14"/>
      <c r="AL25" s="43">
        <f t="shared" si="9"/>
        <v>0</v>
      </c>
      <c r="AM25" s="46">
        <f t="shared" si="10"/>
        <v>125</v>
      </c>
    </row>
    <row r="26" spans="1:39" x14ac:dyDescent="0.25">
      <c r="A26" s="3">
        <v>22</v>
      </c>
      <c r="B26" s="1" t="s">
        <v>354</v>
      </c>
      <c r="C26" s="1" t="s">
        <v>148</v>
      </c>
      <c r="D26" s="2" t="s">
        <v>352</v>
      </c>
      <c r="E26" s="1">
        <v>2001</v>
      </c>
      <c r="F26" s="2"/>
      <c r="G26" s="2"/>
      <c r="H26" s="38"/>
      <c r="I26" s="38"/>
      <c r="J26" s="38"/>
      <c r="K26" s="14">
        <v>0</v>
      </c>
      <c r="L26" s="14">
        <v>0</v>
      </c>
      <c r="M26" s="14">
        <v>0</v>
      </c>
      <c r="N26" s="14">
        <v>0</v>
      </c>
      <c r="O26" s="14">
        <f t="shared" si="0"/>
        <v>0</v>
      </c>
      <c r="P26" s="41">
        <f t="shared" si="1"/>
        <v>0</v>
      </c>
      <c r="Q26" s="32">
        <v>12</v>
      </c>
      <c r="R26" s="38">
        <v>33</v>
      </c>
      <c r="S26" s="38">
        <v>52</v>
      </c>
      <c r="T26" s="48"/>
      <c r="U26" s="26">
        <f>100-(Q26*$U$62)+$U$62</f>
        <v>60.714285714285708</v>
      </c>
      <c r="V26" s="26">
        <f t="shared" ref="V26:V31" si="11">100-(R26*$V$62)+$V$62</f>
        <v>15.789473684210517</v>
      </c>
      <c r="W26" s="26">
        <f>100-(S26*$W$62)+$W$62</f>
        <v>30.13698630136987</v>
      </c>
      <c r="X26" s="26">
        <f t="shared" si="5"/>
        <v>0</v>
      </c>
      <c r="Y26" s="41">
        <f t="shared" si="6"/>
        <v>90.851272015655582</v>
      </c>
      <c r="Z26" s="51">
        <v>27</v>
      </c>
      <c r="AA26" s="43">
        <f>150-(Z26*$AA$62)+$AA$62</f>
        <v>20</v>
      </c>
      <c r="AB26" s="51"/>
      <c r="AC26" s="43">
        <f t="shared" si="8"/>
        <v>0</v>
      </c>
      <c r="AD26" s="32">
        <v>31</v>
      </c>
      <c r="AE26" s="14">
        <f>25-(AD26*$AE$62)+$AE$62</f>
        <v>12.288135593220339</v>
      </c>
      <c r="AF26" s="31"/>
      <c r="AG26" s="14"/>
      <c r="AH26" s="31"/>
      <c r="AI26" s="14"/>
      <c r="AJ26" s="31"/>
      <c r="AK26" s="14"/>
      <c r="AL26" s="43">
        <f t="shared" si="9"/>
        <v>12.288135593220339</v>
      </c>
      <c r="AM26" s="46">
        <f t="shared" si="10"/>
        <v>123.13940760887593</v>
      </c>
    </row>
    <row r="27" spans="1:39" x14ac:dyDescent="0.25">
      <c r="A27" s="3">
        <v>23</v>
      </c>
      <c r="B27" s="1" t="s">
        <v>107</v>
      </c>
      <c r="C27" s="1" t="s">
        <v>19</v>
      </c>
      <c r="D27" s="2" t="s">
        <v>352</v>
      </c>
      <c r="E27" s="1">
        <v>2002</v>
      </c>
      <c r="F27" s="2"/>
      <c r="G27" s="2"/>
      <c r="H27" s="38"/>
      <c r="I27" s="38"/>
      <c r="J27" s="38"/>
      <c r="K27" s="14">
        <v>0</v>
      </c>
      <c r="L27" s="14">
        <v>0</v>
      </c>
      <c r="M27" s="14">
        <v>0</v>
      </c>
      <c r="N27" s="14">
        <v>0</v>
      </c>
      <c r="O27" s="14">
        <f t="shared" si="0"/>
        <v>0</v>
      </c>
      <c r="P27" s="41">
        <f t="shared" si="1"/>
        <v>0</v>
      </c>
      <c r="Q27" s="32"/>
      <c r="R27" s="38">
        <v>21</v>
      </c>
      <c r="S27" s="38"/>
      <c r="T27" s="48"/>
      <c r="U27" s="26">
        <v>0</v>
      </c>
      <c r="V27" s="26">
        <f t="shared" si="11"/>
        <v>47.368421052631575</v>
      </c>
      <c r="W27" s="26">
        <v>0</v>
      </c>
      <c r="X27" s="26">
        <f t="shared" si="5"/>
        <v>0</v>
      </c>
      <c r="Y27" s="41">
        <f t="shared" si="6"/>
        <v>47.368421052631575</v>
      </c>
      <c r="Z27" s="51">
        <v>16</v>
      </c>
      <c r="AA27" s="43">
        <f>150-(Z27*$AA$62)+$AA$62</f>
        <v>75</v>
      </c>
      <c r="AB27" s="51"/>
      <c r="AC27" s="43">
        <f t="shared" si="8"/>
        <v>0</v>
      </c>
      <c r="AD27" s="32"/>
      <c r="AE27" s="14"/>
      <c r="AF27" s="31"/>
      <c r="AG27" s="14"/>
      <c r="AH27" s="31"/>
      <c r="AI27" s="14"/>
      <c r="AJ27" s="31"/>
      <c r="AK27" s="14"/>
      <c r="AL27" s="43">
        <f t="shared" si="9"/>
        <v>0</v>
      </c>
      <c r="AM27" s="46">
        <f t="shared" si="10"/>
        <v>122.36842105263158</v>
      </c>
    </row>
    <row r="28" spans="1:39" x14ac:dyDescent="0.25">
      <c r="A28" s="3">
        <v>24</v>
      </c>
      <c r="B28" s="22" t="s">
        <v>361</v>
      </c>
      <c r="C28" s="22" t="s">
        <v>8</v>
      </c>
      <c r="D28" s="60" t="s">
        <v>236</v>
      </c>
      <c r="E28" s="22">
        <v>1999</v>
      </c>
      <c r="F28" s="2"/>
      <c r="G28" s="2"/>
      <c r="H28" s="38">
        <v>18</v>
      </c>
      <c r="I28" s="38"/>
      <c r="J28" s="38"/>
      <c r="K28" s="14">
        <v>0</v>
      </c>
      <c r="L28" s="14">
        <v>0</v>
      </c>
      <c r="M28" s="14">
        <f>50-(H28*$M$62)+$M$62</f>
        <v>9.5238095238095273</v>
      </c>
      <c r="N28" s="14">
        <v>0</v>
      </c>
      <c r="O28" s="14">
        <f t="shared" si="0"/>
        <v>0</v>
      </c>
      <c r="P28" s="41">
        <f t="shared" si="1"/>
        <v>9.5238095238095273</v>
      </c>
      <c r="Q28" s="32"/>
      <c r="R28" s="38">
        <v>24</v>
      </c>
      <c r="S28" s="38">
        <v>32</v>
      </c>
      <c r="T28" s="48"/>
      <c r="U28" s="26">
        <v>0</v>
      </c>
      <c r="V28" s="26">
        <f t="shared" si="11"/>
        <v>39.473684210526315</v>
      </c>
      <c r="W28" s="26">
        <f>100-(S28*$W$62)+$W$62</f>
        <v>57.534246575342465</v>
      </c>
      <c r="X28" s="26">
        <f t="shared" si="5"/>
        <v>0</v>
      </c>
      <c r="Y28" s="41">
        <f t="shared" si="6"/>
        <v>97.00793078586878</v>
      </c>
      <c r="Z28" s="51"/>
      <c r="AA28" s="43">
        <v>0</v>
      </c>
      <c r="AB28" s="51"/>
      <c r="AC28" s="43">
        <f t="shared" si="8"/>
        <v>0</v>
      </c>
      <c r="AD28" s="32">
        <v>28</v>
      </c>
      <c r="AE28" s="14">
        <f>25-(AD28*$AE$62)+$AE$62</f>
        <v>13.559322033898304</v>
      </c>
      <c r="AF28" s="31"/>
      <c r="AG28" s="14"/>
      <c r="AH28" s="31"/>
      <c r="AI28" s="14"/>
      <c r="AJ28" s="31"/>
      <c r="AK28" s="14"/>
      <c r="AL28" s="43">
        <f t="shared" si="9"/>
        <v>13.559322033898304</v>
      </c>
      <c r="AM28" s="46">
        <f t="shared" si="10"/>
        <v>120.09106234357662</v>
      </c>
    </row>
    <row r="29" spans="1:39" x14ac:dyDescent="0.25">
      <c r="A29" s="3">
        <v>25</v>
      </c>
      <c r="B29" s="1" t="s">
        <v>442</v>
      </c>
      <c r="C29" s="1" t="s">
        <v>363</v>
      </c>
      <c r="D29" s="2" t="s">
        <v>236</v>
      </c>
      <c r="E29" s="1">
        <v>1999</v>
      </c>
      <c r="F29" s="2"/>
      <c r="G29" s="2"/>
      <c r="H29" s="38">
        <v>13</v>
      </c>
      <c r="I29" s="38"/>
      <c r="J29" s="38"/>
      <c r="K29" s="14">
        <v>0</v>
      </c>
      <c r="L29" s="14">
        <v>0</v>
      </c>
      <c r="M29" s="14">
        <f>50-(H29*$M$62)+$M$62</f>
        <v>21.428571428571427</v>
      </c>
      <c r="N29" s="14">
        <v>0</v>
      </c>
      <c r="O29" s="14">
        <f t="shared" si="0"/>
        <v>0</v>
      </c>
      <c r="P29" s="41">
        <f t="shared" si="1"/>
        <v>21.428571428571427</v>
      </c>
      <c r="Q29" s="32"/>
      <c r="R29" s="38">
        <v>34</v>
      </c>
      <c r="S29" s="38"/>
      <c r="T29" s="48"/>
      <c r="U29" s="26">
        <v>0</v>
      </c>
      <c r="V29" s="26">
        <f t="shared" si="11"/>
        <v>13.157894736842092</v>
      </c>
      <c r="W29" s="26">
        <v>0</v>
      </c>
      <c r="X29" s="26">
        <f t="shared" si="5"/>
        <v>0</v>
      </c>
      <c r="Y29" s="41">
        <f t="shared" si="6"/>
        <v>13.157894736842092</v>
      </c>
      <c r="Z29" s="51">
        <v>14</v>
      </c>
      <c r="AA29" s="43">
        <f>150-(Z29*$AA$62)+$AA$62</f>
        <v>85</v>
      </c>
      <c r="AB29" s="51"/>
      <c r="AC29" s="43">
        <f t="shared" si="8"/>
        <v>0</v>
      </c>
      <c r="AD29" s="32"/>
      <c r="AE29" s="26"/>
      <c r="AF29" s="31"/>
      <c r="AG29" s="14"/>
      <c r="AH29" s="31"/>
      <c r="AI29" s="14"/>
      <c r="AJ29" s="31"/>
      <c r="AK29" s="14"/>
      <c r="AL29" s="43">
        <f t="shared" si="9"/>
        <v>0</v>
      </c>
      <c r="AM29" s="46">
        <f t="shared" si="10"/>
        <v>119.58646616541353</v>
      </c>
    </row>
    <row r="30" spans="1:39" x14ac:dyDescent="0.25">
      <c r="A30" s="3">
        <v>26</v>
      </c>
      <c r="B30" s="1" t="s">
        <v>339</v>
      </c>
      <c r="C30" s="1" t="s">
        <v>19</v>
      </c>
      <c r="D30" s="2" t="s">
        <v>236</v>
      </c>
      <c r="E30" s="1">
        <v>2000</v>
      </c>
      <c r="F30" s="2"/>
      <c r="G30" s="2"/>
      <c r="H30" s="38">
        <v>10</v>
      </c>
      <c r="I30" s="38"/>
      <c r="J30" s="38"/>
      <c r="K30" s="14">
        <v>0</v>
      </c>
      <c r="L30" s="14">
        <v>0</v>
      </c>
      <c r="M30" s="14">
        <f>50-(H30*$M$62)+$M$62</f>
        <v>28.571428571428569</v>
      </c>
      <c r="N30" s="14">
        <v>0</v>
      </c>
      <c r="O30" s="14">
        <f t="shared" si="0"/>
        <v>0</v>
      </c>
      <c r="P30" s="41">
        <f t="shared" si="1"/>
        <v>28.571428571428569</v>
      </c>
      <c r="Q30" s="32"/>
      <c r="R30" s="38">
        <v>11</v>
      </c>
      <c r="S30" s="38"/>
      <c r="T30" s="48"/>
      <c r="U30" s="26">
        <v>0</v>
      </c>
      <c r="V30" s="26">
        <f t="shared" si="11"/>
        <v>73.684210526315795</v>
      </c>
      <c r="W30" s="26">
        <v>0</v>
      </c>
      <c r="X30" s="26">
        <f t="shared" si="5"/>
        <v>0</v>
      </c>
      <c r="Y30" s="41">
        <f t="shared" si="6"/>
        <v>73.684210526315795</v>
      </c>
      <c r="Z30" s="51"/>
      <c r="AA30" s="43">
        <v>0</v>
      </c>
      <c r="AB30" s="51"/>
      <c r="AC30" s="43">
        <f t="shared" si="8"/>
        <v>0</v>
      </c>
      <c r="AD30" s="32"/>
      <c r="AE30" s="26"/>
      <c r="AF30" s="31"/>
      <c r="AG30" s="14"/>
      <c r="AH30" s="31"/>
      <c r="AI30" s="14"/>
      <c r="AJ30" s="31"/>
      <c r="AK30" s="14"/>
      <c r="AL30" s="43">
        <f t="shared" si="9"/>
        <v>0</v>
      </c>
      <c r="AM30" s="46">
        <f t="shared" si="10"/>
        <v>102.25563909774436</v>
      </c>
    </row>
    <row r="31" spans="1:39" x14ac:dyDescent="0.25">
      <c r="A31" s="3">
        <v>27</v>
      </c>
      <c r="B31" s="1" t="s">
        <v>343</v>
      </c>
      <c r="C31" s="1" t="s">
        <v>203</v>
      </c>
      <c r="D31" s="2" t="s">
        <v>231</v>
      </c>
      <c r="E31" s="1">
        <v>1998</v>
      </c>
      <c r="F31" s="2"/>
      <c r="G31" s="2"/>
      <c r="H31" s="38"/>
      <c r="I31" s="38"/>
      <c r="J31" s="38"/>
      <c r="K31" s="14">
        <v>0</v>
      </c>
      <c r="L31" s="14">
        <v>0</v>
      </c>
      <c r="M31" s="14">
        <v>0</v>
      </c>
      <c r="N31" s="14">
        <v>0</v>
      </c>
      <c r="O31" s="14">
        <f t="shared" si="0"/>
        <v>0</v>
      </c>
      <c r="P31" s="41">
        <f t="shared" si="1"/>
        <v>0</v>
      </c>
      <c r="Q31" s="32"/>
      <c r="R31" s="38">
        <v>22</v>
      </c>
      <c r="S31" s="38"/>
      <c r="T31" s="31"/>
      <c r="U31" s="26">
        <v>0</v>
      </c>
      <c r="V31" s="26">
        <f t="shared" si="11"/>
        <v>44.73684210526315</v>
      </c>
      <c r="W31" s="26">
        <v>0</v>
      </c>
      <c r="X31" s="26">
        <f t="shared" si="5"/>
        <v>0</v>
      </c>
      <c r="Y31" s="41">
        <f t="shared" si="6"/>
        <v>44.73684210526315</v>
      </c>
      <c r="Z31" s="51">
        <v>20</v>
      </c>
      <c r="AA31" s="43">
        <f>150-(Z31*$AA$62)+$AA$62</f>
        <v>55</v>
      </c>
      <c r="AB31" s="51"/>
      <c r="AC31" s="43">
        <f t="shared" si="8"/>
        <v>0</v>
      </c>
      <c r="AD31" s="32"/>
      <c r="AE31" s="26"/>
      <c r="AF31" s="31"/>
      <c r="AG31" s="14"/>
      <c r="AH31" s="31"/>
      <c r="AI31" s="14"/>
      <c r="AJ31" s="31"/>
      <c r="AK31" s="14"/>
      <c r="AL31" s="43">
        <f t="shared" si="9"/>
        <v>0</v>
      </c>
      <c r="AM31" s="46">
        <f t="shared" si="10"/>
        <v>99.73684210526315</v>
      </c>
    </row>
    <row r="32" spans="1:39" x14ac:dyDescent="0.25">
      <c r="A32" s="3">
        <v>28</v>
      </c>
      <c r="B32" s="22" t="s">
        <v>59</v>
      </c>
      <c r="C32" s="23" t="s">
        <v>20</v>
      </c>
      <c r="D32" s="60" t="s">
        <v>352</v>
      </c>
      <c r="E32" s="22">
        <v>2001</v>
      </c>
      <c r="F32" s="2"/>
      <c r="G32" s="2"/>
      <c r="H32" s="38"/>
      <c r="I32" s="38"/>
      <c r="J32" s="38"/>
      <c r="K32" s="14">
        <v>0</v>
      </c>
      <c r="L32" s="14">
        <v>0</v>
      </c>
      <c r="M32" s="14">
        <v>0</v>
      </c>
      <c r="N32" s="14">
        <v>0</v>
      </c>
      <c r="O32" s="14">
        <f t="shared" si="0"/>
        <v>0</v>
      </c>
      <c r="P32" s="41">
        <f t="shared" si="1"/>
        <v>0</v>
      </c>
      <c r="Q32" s="32">
        <v>17</v>
      </c>
      <c r="R32" s="38"/>
      <c r="S32" s="38"/>
      <c r="T32" s="48"/>
      <c r="U32" s="26">
        <f>100-(Q32*$U$62)+$U$62</f>
        <v>42.857142857142854</v>
      </c>
      <c r="V32" s="26">
        <v>0</v>
      </c>
      <c r="W32" s="26">
        <v>0</v>
      </c>
      <c r="X32" s="26">
        <f t="shared" si="5"/>
        <v>0</v>
      </c>
      <c r="Y32" s="41">
        <f t="shared" si="6"/>
        <v>42.857142857142854</v>
      </c>
      <c r="Z32" s="51">
        <v>26</v>
      </c>
      <c r="AA32" s="43">
        <f>150-(Z32*$AA$62)+$AA$62</f>
        <v>25</v>
      </c>
      <c r="AB32" s="51"/>
      <c r="AC32" s="43">
        <f t="shared" si="8"/>
        <v>0</v>
      </c>
      <c r="AD32" s="32">
        <v>30</v>
      </c>
      <c r="AE32" s="26">
        <f>25-(AD32*$AE$62)+$AE$62</f>
        <v>12.711864406779661</v>
      </c>
      <c r="AF32" s="31"/>
      <c r="AG32" s="14"/>
      <c r="AH32" s="31"/>
      <c r="AI32" s="14"/>
      <c r="AJ32" s="31"/>
      <c r="AK32" s="14"/>
      <c r="AL32" s="43">
        <f t="shared" si="9"/>
        <v>12.711864406779661</v>
      </c>
      <c r="AM32" s="46">
        <f t="shared" si="10"/>
        <v>80.569007263922515</v>
      </c>
    </row>
    <row r="33" spans="1:39" x14ac:dyDescent="0.25">
      <c r="A33" s="3">
        <v>29</v>
      </c>
      <c r="B33" s="1" t="s">
        <v>360</v>
      </c>
      <c r="C33" s="1" t="s">
        <v>19</v>
      </c>
      <c r="D33" s="2" t="s">
        <v>236</v>
      </c>
      <c r="E33" s="1">
        <v>2000</v>
      </c>
      <c r="F33" s="2"/>
      <c r="G33" s="2"/>
      <c r="H33" s="38"/>
      <c r="I33" s="38"/>
      <c r="J33" s="38"/>
      <c r="K33" s="14">
        <v>0</v>
      </c>
      <c r="L33" s="14">
        <v>0</v>
      </c>
      <c r="M33" s="14">
        <v>0</v>
      </c>
      <c r="N33" s="14">
        <v>0</v>
      </c>
      <c r="O33" s="14">
        <f t="shared" si="0"/>
        <v>0</v>
      </c>
      <c r="P33" s="41">
        <f t="shared" si="1"/>
        <v>0</v>
      </c>
      <c r="Q33" s="32"/>
      <c r="R33" s="38">
        <v>19</v>
      </c>
      <c r="S33" s="38">
        <v>54</v>
      </c>
      <c r="T33" s="48"/>
      <c r="U33" s="26">
        <v>0</v>
      </c>
      <c r="V33" s="26">
        <f>100-(R33*$V$62)+$V$62</f>
        <v>52.631578947368425</v>
      </c>
      <c r="W33" s="26">
        <f>100-(S33*$W$62)+$W$62</f>
        <v>27.397260273972602</v>
      </c>
      <c r="X33" s="26">
        <f t="shared" si="5"/>
        <v>0</v>
      </c>
      <c r="Y33" s="41">
        <f t="shared" si="6"/>
        <v>80.02883922134103</v>
      </c>
      <c r="Z33" s="51"/>
      <c r="AA33" s="43">
        <v>0</v>
      </c>
      <c r="AB33" s="51"/>
      <c r="AC33" s="43">
        <f t="shared" si="8"/>
        <v>0</v>
      </c>
      <c r="AD33" s="32"/>
      <c r="AE33" s="26"/>
      <c r="AF33" s="31"/>
      <c r="AG33" s="14"/>
      <c r="AH33" s="31"/>
      <c r="AI33" s="14"/>
      <c r="AJ33" s="31"/>
      <c r="AK33" s="14"/>
      <c r="AL33" s="43">
        <f t="shared" si="9"/>
        <v>0</v>
      </c>
      <c r="AM33" s="46">
        <f t="shared" si="10"/>
        <v>80.02883922134103</v>
      </c>
    </row>
    <row r="34" spans="1:39" x14ac:dyDescent="0.25">
      <c r="A34" s="3">
        <v>30</v>
      </c>
      <c r="B34" s="1" t="s">
        <v>54</v>
      </c>
      <c r="C34" s="1" t="s">
        <v>201</v>
      </c>
      <c r="D34" s="2" t="s">
        <v>352</v>
      </c>
      <c r="E34" s="1">
        <v>2002</v>
      </c>
      <c r="F34" s="2"/>
      <c r="G34" s="2"/>
      <c r="H34" s="38"/>
      <c r="I34" s="38"/>
      <c r="J34" s="38"/>
      <c r="K34" s="14">
        <v>0</v>
      </c>
      <c r="L34" s="14">
        <v>0</v>
      </c>
      <c r="M34" s="14">
        <v>0</v>
      </c>
      <c r="N34" s="14">
        <v>0</v>
      </c>
      <c r="O34" s="14">
        <f t="shared" si="0"/>
        <v>0</v>
      </c>
      <c r="P34" s="41">
        <f t="shared" si="1"/>
        <v>0</v>
      </c>
      <c r="Q34" s="32"/>
      <c r="R34" s="38"/>
      <c r="S34" s="38"/>
      <c r="T34" s="48"/>
      <c r="U34" s="26">
        <v>0</v>
      </c>
      <c r="V34" s="26">
        <v>0</v>
      </c>
      <c r="W34" s="26">
        <v>0</v>
      </c>
      <c r="X34" s="26">
        <f t="shared" si="5"/>
        <v>0</v>
      </c>
      <c r="Y34" s="41">
        <f t="shared" si="6"/>
        <v>0</v>
      </c>
      <c r="Z34" s="51">
        <v>18</v>
      </c>
      <c r="AA34" s="43">
        <f>150-(Z34*$AA$62)+$AA$62</f>
        <v>65</v>
      </c>
      <c r="AB34" s="51"/>
      <c r="AC34" s="43">
        <f t="shared" si="8"/>
        <v>0</v>
      </c>
      <c r="AD34" s="32"/>
      <c r="AE34" s="26"/>
      <c r="AF34" s="31">
        <v>10</v>
      </c>
      <c r="AG34" s="14">
        <f>25-(AF34*$AG$62)+$AG$62</f>
        <v>4.5454545454545432</v>
      </c>
      <c r="AH34" s="31"/>
      <c r="AI34" s="14"/>
      <c r="AJ34" s="31"/>
      <c r="AK34" s="14"/>
      <c r="AL34" s="43">
        <f t="shared" si="9"/>
        <v>4.5454545454545432</v>
      </c>
      <c r="AM34" s="46">
        <f t="shared" si="10"/>
        <v>69.545454545454547</v>
      </c>
    </row>
    <row r="35" spans="1:39" x14ac:dyDescent="0.25">
      <c r="A35" s="3">
        <v>31</v>
      </c>
      <c r="B35" s="22" t="s">
        <v>358</v>
      </c>
      <c r="C35" s="22" t="s">
        <v>11</v>
      </c>
      <c r="D35" s="60" t="s">
        <v>236</v>
      </c>
      <c r="E35" s="22">
        <v>2000</v>
      </c>
      <c r="F35" s="2"/>
      <c r="G35" s="2"/>
      <c r="H35" s="38"/>
      <c r="I35" s="38">
        <v>26</v>
      </c>
      <c r="J35" s="38"/>
      <c r="K35" s="14">
        <v>0</v>
      </c>
      <c r="L35" s="14">
        <v>0</v>
      </c>
      <c r="M35" s="14">
        <v>0</v>
      </c>
      <c r="N35" s="14">
        <f>50-(I35*$N$62)+$N$62</f>
        <v>6.8965517241379342</v>
      </c>
      <c r="O35" s="14">
        <f t="shared" si="0"/>
        <v>0</v>
      </c>
      <c r="P35" s="41">
        <f t="shared" si="1"/>
        <v>6.8965517241379342</v>
      </c>
      <c r="Q35" s="32">
        <v>19</v>
      </c>
      <c r="R35" s="38"/>
      <c r="S35" s="38">
        <v>64</v>
      </c>
      <c r="T35" s="48"/>
      <c r="U35" s="26">
        <f>100-(Q35*$U$62)+$U$62</f>
        <v>35.714285714285708</v>
      </c>
      <c r="V35" s="26">
        <v>0</v>
      </c>
      <c r="W35" s="26">
        <f>100-(S35*$W$62)+$W$62</f>
        <v>13.698630136986306</v>
      </c>
      <c r="X35" s="26">
        <f t="shared" si="5"/>
        <v>0</v>
      </c>
      <c r="Y35" s="41">
        <f t="shared" si="6"/>
        <v>49.412915851272018</v>
      </c>
      <c r="Z35" s="51"/>
      <c r="AA35" s="43">
        <v>0</v>
      </c>
      <c r="AB35" s="51"/>
      <c r="AC35" s="43">
        <f t="shared" si="8"/>
        <v>0</v>
      </c>
      <c r="AD35" s="32">
        <v>33</v>
      </c>
      <c r="AE35" s="26">
        <f>25-(AD35*$AE$62)+$AE$62</f>
        <v>11.440677966101696</v>
      </c>
      <c r="AF35" s="31"/>
      <c r="AG35" s="14"/>
      <c r="AH35" s="31">
        <v>17</v>
      </c>
      <c r="AI35" s="14">
        <f>25-(AH35*$AI$62)+$AI$62</f>
        <v>5.9523809523809534</v>
      </c>
      <c r="AJ35" s="31"/>
      <c r="AK35" s="14"/>
      <c r="AL35" s="43">
        <f t="shared" si="9"/>
        <v>11.440677966101696</v>
      </c>
      <c r="AM35" s="46">
        <f t="shared" si="10"/>
        <v>67.750145541511642</v>
      </c>
    </row>
    <row r="36" spans="1:39" x14ac:dyDescent="0.25">
      <c r="A36" s="3">
        <v>32</v>
      </c>
      <c r="B36" s="3" t="s">
        <v>336</v>
      </c>
      <c r="C36" s="3" t="s">
        <v>14</v>
      </c>
      <c r="D36" s="59" t="s">
        <v>103</v>
      </c>
      <c r="E36" s="3">
        <v>1992</v>
      </c>
      <c r="F36" s="2"/>
      <c r="G36" s="2"/>
      <c r="H36" s="38"/>
      <c r="I36" s="38"/>
      <c r="J36" s="38"/>
      <c r="K36" s="14">
        <v>0</v>
      </c>
      <c r="L36" s="14">
        <v>0</v>
      </c>
      <c r="M36" s="14">
        <v>0</v>
      </c>
      <c r="N36" s="14">
        <v>0</v>
      </c>
      <c r="O36" s="14">
        <f t="shared" si="0"/>
        <v>0</v>
      </c>
      <c r="P36" s="41">
        <f t="shared" si="1"/>
        <v>0</v>
      </c>
      <c r="Q36" s="32"/>
      <c r="R36" s="38">
        <v>15</v>
      </c>
      <c r="S36" s="38"/>
      <c r="T36" s="48"/>
      <c r="U36" s="26">
        <v>0</v>
      </c>
      <c r="V36" s="26">
        <f>100-(R36*$V$62)+$V$62</f>
        <v>63.15789473684211</v>
      </c>
      <c r="W36" s="26">
        <v>0</v>
      </c>
      <c r="X36" s="26">
        <f t="shared" si="5"/>
        <v>0</v>
      </c>
      <c r="Y36" s="41">
        <f t="shared" si="6"/>
        <v>63.15789473684211</v>
      </c>
      <c r="Z36" s="51"/>
      <c r="AA36" s="43">
        <v>0</v>
      </c>
      <c r="AB36" s="51"/>
      <c r="AC36" s="43">
        <f t="shared" si="8"/>
        <v>0</v>
      </c>
      <c r="AD36" s="32"/>
      <c r="AE36" s="26"/>
      <c r="AF36" s="31"/>
      <c r="AG36" s="14"/>
      <c r="AH36" s="31"/>
      <c r="AI36" s="14"/>
      <c r="AJ36" s="31"/>
      <c r="AK36" s="14"/>
      <c r="AL36" s="43">
        <f t="shared" si="9"/>
        <v>0</v>
      </c>
      <c r="AM36" s="46">
        <f t="shared" si="10"/>
        <v>63.15789473684211</v>
      </c>
    </row>
    <row r="37" spans="1:39" x14ac:dyDescent="0.25">
      <c r="A37" s="3">
        <v>33</v>
      </c>
      <c r="B37" s="22" t="s">
        <v>356</v>
      </c>
      <c r="C37" s="22" t="s">
        <v>12</v>
      </c>
      <c r="D37" s="60" t="s">
        <v>352</v>
      </c>
      <c r="E37" s="22">
        <v>2001</v>
      </c>
      <c r="F37" s="2"/>
      <c r="G37" s="2"/>
      <c r="H37" s="38"/>
      <c r="I37" s="38"/>
      <c r="J37" s="38"/>
      <c r="K37" s="14">
        <v>0</v>
      </c>
      <c r="L37" s="14">
        <v>0</v>
      </c>
      <c r="M37" s="14">
        <v>0</v>
      </c>
      <c r="N37" s="14">
        <v>0</v>
      </c>
      <c r="O37" s="14">
        <f t="shared" ref="O37:O61" si="12">50-(J37*$O$62)+$O$62</f>
        <v>0</v>
      </c>
      <c r="P37" s="41">
        <f t="shared" ref="P37:P61" si="13">MAX(K37:O37)</f>
        <v>0</v>
      </c>
      <c r="Q37" s="32">
        <v>16</v>
      </c>
      <c r="R37" s="38">
        <v>36</v>
      </c>
      <c r="S37" s="38">
        <v>65</v>
      </c>
      <c r="T37" s="48"/>
      <c r="U37" s="26">
        <f>100-(Q37*$U$62)+$U$62</f>
        <v>46.428571428571423</v>
      </c>
      <c r="V37" s="26">
        <f>100-(R37*$V$62)+$V$62</f>
        <v>7.8947368421052566</v>
      </c>
      <c r="W37" s="26">
        <f>100-(S37*$W$62)+$W$62</f>
        <v>12.328767123287673</v>
      </c>
      <c r="X37" s="26">
        <f t="shared" ref="X37:X61" si="14">100-(T37*$X$62)+$X$62</f>
        <v>0</v>
      </c>
      <c r="Y37" s="41">
        <f t="shared" ref="Y37:Y61" si="15">LARGE(U37:X37,1)+LARGE(U37:X37,2)</f>
        <v>58.757338551859092</v>
      </c>
      <c r="Z37" s="51"/>
      <c r="AA37" s="43">
        <v>0</v>
      </c>
      <c r="AB37" s="51"/>
      <c r="AC37" s="43">
        <f t="shared" ref="AC37:AC61" si="16">150-(AB37*$AC$62)+$AC$62</f>
        <v>0</v>
      </c>
      <c r="AD37" s="32">
        <v>57</v>
      </c>
      <c r="AE37" s="26">
        <f>25-(AD37*$AE$62)+$AE$62</f>
        <v>1.2711864406779656</v>
      </c>
      <c r="AF37" s="31">
        <v>11</v>
      </c>
      <c r="AG37" s="14">
        <f>25-(AF37*$AG$62)+$AG$62</f>
        <v>2.2727272727272694</v>
      </c>
      <c r="AH37" s="31"/>
      <c r="AI37" s="14"/>
      <c r="AJ37" s="31"/>
      <c r="AK37" s="14"/>
      <c r="AL37" s="43">
        <f t="shared" ref="AL37:AL61" si="17">MAX(AE37,AG37,AI37,AK37)</f>
        <v>2.2727272727272694</v>
      </c>
      <c r="AM37" s="46">
        <f t="shared" ref="AM37:AM61" si="18">P37+Y37+AA37+AC37+AL37</f>
        <v>61.030065824586359</v>
      </c>
    </row>
    <row r="38" spans="1:39" x14ac:dyDescent="0.25">
      <c r="A38" s="3">
        <v>34</v>
      </c>
      <c r="B38" s="1" t="s">
        <v>443</v>
      </c>
      <c r="C38" s="17" t="s">
        <v>241</v>
      </c>
      <c r="D38" s="2" t="s">
        <v>103</v>
      </c>
      <c r="E38" s="1">
        <v>1995</v>
      </c>
      <c r="F38" s="2"/>
      <c r="G38" s="2"/>
      <c r="H38" s="38"/>
      <c r="I38" s="38"/>
      <c r="J38" s="38"/>
      <c r="K38" s="14">
        <v>0</v>
      </c>
      <c r="L38" s="14">
        <v>0</v>
      </c>
      <c r="M38" s="14">
        <v>0</v>
      </c>
      <c r="N38" s="14">
        <v>0</v>
      </c>
      <c r="O38" s="14">
        <f t="shared" si="12"/>
        <v>0</v>
      </c>
      <c r="P38" s="41">
        <f t="shared" si="13"/>
        <v>0</v>
      </c>
      <c r="Q38" s="32"/>
      <c r="R38" s="38"/>
      <c r="S38" s="38"/>
      <c r="T38" s="48"/>
      <c r="U38" s="26">
        <v>0</v>
      </c>
      <c r="V38" s="26">
        <v>0</v>
      </c>
      <c r="W38" s="26">
        <v>0</v>
      </c>
      <c r="X38" s="26">
        <f t="shared" si="14"/>
        <v>0</v>
      </c>
      <c r="Y38" s="41">
        <f t="shared" si="15"/>
        <v>0</v>
      </c>
      <c r="Z38" s="51">
        <v>19</v>
      </c>
      <c r="AA38" s="43">
        <f>150-(Z38*$AA$62)+$AA$62</f>
        <v>60</v>
      </c>
      <c r="AB38" s="51"/>
      <c r="AC38" s="43">
        <f t="shared" si="16"/>
        <v>0</v>
      </c>
      <c r="AD38" s="32"/>
      <c r="AE38" s="26"/>
      <c r="AF38" s="31"/>
      <c r="AG38" s="14"/>
      <c r="AH38" s="31"/>
      <c r="AI38" s="14"/>
      <c r="AJ38" s="31"/>
      <c r="AK38" s="14"/>
      <c r="AL38" s="43">
        <f t="shared" si="17"/>
        <v>0</v>
      </c>
      <c r="AM38" s="46">
        <f t="shared" si="18"/>
        <v>60</v>
      </c>
    </row>
    <row r="39" spans="1:39" x14ac:dyDescent="0.25">
      <c r="A39" s="3">
        <v>35</v>
      </c>
      <c r="B39" s="1" t="s">
        <v>342</v>
      </c>
      <c r="C39" s="1" t="s">
        <v>201</v>
      </c>
      <c r="D39" s="2" t="s">
        <v>236</v>
      </c>
      <c r="E39" s="1">
        <v>2000</v>
      </c>
      <c r="F39" s="2">
        <v>9</v>
      </c>
      <c r="G39" s="2"/>
      <c r="H39" s="38"/>
      <c r="I39" s="38"/>
      <c r="J39" s="38"/>
      <c r="K39" s="14">
        <f>50-(F39*$K$62)+$K$62</f>
        <v>33.333333333333336</v>
      </c>
      <c r="L39" s="14">
        <v>0</v>
      </c>
      <c r="M39" s="14">
        <v>0</v>
      </c>
      <c r="N39" s="14">
        <v>0</v>
      </c>
      <c r="O39" s="14">
        <f t="shared" si="12"/>
        <v>0</v>
      </c>
      <c r="P39" s="41">
        <f t="shared" si="13"/>
        <v>33.333333333333336</v>
      </c>
      <c r="Q39" s="32"/>
      <c r="R39" s="38">
        <v>32</v>
      </c>
      <c r="S39" s="38">
        <v>71</v>
      </c>
      <c r="T39" s="31"/>
      <c r="U39" s="26">
        <v>0</v>
      </c>
      <c r="V39" s="26">
        <f>100-(R39*$V$62)+$V$62</f>
        <v>18.421052631578942</v>
      </c>
      <c r="W39" s="26">
        <f>100-(S39*$W$62)+$W$62</f>
        <v>4.109589041095898</v>
      </c>
      <c r="X39" s="26">
        <f t="shared" si="14"/>
        <v>0</v>
      </c>
      <c r="Y39" s="41">
        <f t="shared" si="15"/>
        <v>22.53064167267484</v>
      </c>
      <c r="Z39" s="51"/>
      <c r="AA39" s="43">
        <v>0</v>
      </c>
      <c r="AB39" s="51"/>
      <c r="AC39" s="43">
        <f t="shared" si="16"/>
        <v>0</v>
      </c>
      <c r="AD39" s="32"/>
      <c r="AE39" s="26"/>
      <c r="AF39" s="31"/>
      <c r="AG39" s="14"/>
      <c r="AH39" s="31"/>
      <c r="AI39" s="14"/>
      <c r="AJ39" s="31"/>
      <c r="AK39" s="14"/>
      <c r="AL39" s="43">
        <f t="shared" si="17"/>
        <v>0</v>
      </c>
      <c r="AM39" s="46">
        <f t="shared" si="18"/>
        <v>55.863975006008175</v>
      </c>
    </row>
    <row r="40" spans="1:39" x14ac:dyDescent="0.25">
      <c r="A40" s="3">
        <v>36</v>
      </c>
      <c r="B40" s="3" t="s">
        <v>341</v>
      </c>
      <c r="C40" s="3" t="s">
        <v>9</v>
      </c>
      <c r="D40" s="59" t="s">
        <v>236</v>
      </c>
      <c r="E40" s="3">
        <v>2000</v>
      </c>
      <c r="F40" s="2"/>
      <c r="G40" s="2"/>
      <c r="H40" s="38"/>
      <c r="I40" s="38"/>
      <c r="J40" s="38"/>
      <c r="K40" s="14">
        <v>0</v>
      </c>
      <c r="L40" s="14">
        <v>0</v>
      </c>
      <c r="M40" s="14">
        <v>0</v>
      </c>
      <c r="N40" s="14">
        <v>0</v>
      </c>
      <c r="O40" s="14">
        <f t="shared" si="12"/>
        <v>0</v>
      </c>
      <c r="P40" s="41">
        <f t="shared" si="13"/>
        <v>0</v>
      </c>
      <c r="Q40" s="32">
        <v>23</v>
      </c>
      <c r="R40" s="38">
        <v>30</v>
      </c>
      <c r="S40" s="38"/>
      <c r="T40" s="48"/>
      <c r="U40" s="26">
        <f>100-(Q40*$U$62)+$U$62</f>
        <v>21.42857142857142</v>
      </c>
      <c r="V40" s="26">
        <f>100-(R40*$V$62)+$V$62</f>
        <v>23.684210526315791</v>
      </c>
      <c r="W40" s="26">
        <v>0</v>
      </c>
      <c r="X40" s="26">
        <f t="shared" si="14"/>
        <v>0</v>
      </c>
      <c r="Y40" s="41">
        <f t="shared" si="15"/>
        <v>45.112781954887211</v>
      </c>
      <c r="Z40" s="51"/>
      <c r="AA40" s="43">
        <v>0</v>
      </c>
      <c r="AB40" s="51"/>
      <c r="AC40" s="43">
        <f t="shared" si="16"/>
        <v>0</v>
      </c>
      <c r="AD40" s="32"/>
      <c r="AE40" s="26"/>
      <c r="AF40" s="31"/>
      <c r="AG40" s="14"/>
      <c r="AH40" s="31"/>
      <c r="AI40" s="14"/>
      <c r="AJ40" s="31"/>
      <c r="AK40" s="14"/>
      <c r="AL40" s="43">
        <f t="shared" si="17"/>
        <v>0</v>
      </c>
      <c r="AM40" s="46">
        <f t="shared" si="18"/>
        <v>45.112781954887211</v>
      </c>
    </row>
    <row r="41" spans="1:39" x14ac:dyDescent="0.25">
      <c r="A41" s="3">
        <v>37</v>
      </c>
      <c r="B41" s="1" t="s">
        <v>65</v>
      </c>
      <c r="C41" s="1" t="s">
        <v>372</v>
      </c>
      <c r="D41" s="2" t="s">
        <v>352</v>
      </c>
      <c r="E41" s="1">
        <v>2003</v>
      </c>
      <c r="F41" s="2"/>
      <c r="G41" s="2"/>
      <c r="H41" s="38"/>
      <c r="I41" s="38"/>
      <c r="J41" s="38"/>
      <c r="K41" s="14">
        <v>0</v>
      </c>
      <c r="L41" s="14">
        <v>0</v>
      </c>
      <c r="M41" s="14">
        <v>0</v>
      </c>
      <c r="N41" s="14">
        <v>0</v>
      </c>
      <c r="O41" s="14">
        <f t="shared" si="12"/>
        <v>0</v>
      </c>
      <c r="P41" s="41">
        <f t="shared" si="13"/>
        <v>0</v>
      </c>
      <c r="Q41" s="32"/>
      <c r="R41" s="38"/>
      <c r="S41" s="38"/>
      <c r="T41" s="48"/>
      <c r="U41" s="26">
        <v>0</v>
      </c>
      <c r="V41" s="26">
        <v>0</v>
      </c>
      <c r="W41" s="26">
        <v>0</v>
      </c>
      <c r="X41" s="26">
        <f t="shared" si="14"/>
        <v>0</v>
      </c>
      <c r="Y41" s="41">
        <f t="shared" si="15"/>
        <v>0</v>
      </c>
      <c r="Z41" s="51">
        <v>22</v>
      </c>
      <c r="AA41" s="43">
        <f>150-(Z41*$AA$62)+$AA$62</f>
        <v>45</v>
      </c>
      <c r="AB41" s="51"/>
      <c r="AC41" s="43">
        <f t="shared" si="16"/>
        <v>0</v>
      </c>
      <c r="AD41" s="32"/>
      <c r="AE41" s="26"/>
      <c r="AF41" s="31"/>
      <c r="AG41" s="14"/>
      <c r="AH41" s="31"/>
      <c r="AI41" s="14"/>
      <c r="AJ41" s="31"/>
      <c r="AK41" s="14"/>
      <c r="AL41" s="43">
        <f t="shared" si="17"/>
        <v>0</v>
      </c>
      <c r="AM41" s="46">
        <f t="shared" si="18"/>
        <v>45</v>
      </c>
    </row>
    <row r="42" spans="1:39" x14ac:dyDescent="0.25">
      <c r="A42" s="3">
        <v>38</v>
      </c>
      <c r="B42" s="3" t="s">
        <v>86</v>
      </c>
      <c r="C42" s="3" t="s">
        <v>13</v>
      </c>
      <c r="D42" s="59" t="s">
        <v>231</v>
      </c>
      <c r="E42" s="3">
        <v>1997</v>
      </c>
      <c r="F42" s="2"/>
      <c r="G42" s="2"/>
      <c r="H42" s="38"/>
      <c r="I42" s="38">
        <v>16</v>
      </c>
      <c r="J42" s="38"/>
      <c r="K42" s="14">
        <v>0</v>
      </c>
      <c r="L42" s="14">
        <v>0</v>
      </c>
      <c r="M42" s="14">
        <v>0</v>
      </c>
      <c r="N42" s="14">
        <f>50-(I42*$N$62)+$N$62</f>
        <v>24.137931034482762</v>
      </c>
      <c r="O42" s="14">
        <f t="shared" si="12"/>
        <v>0</v>
      </c>
      <c r="P42" s="41">
        <f t="shared" si="13"/>
        <v>24.137931034482762</v>
      </c>
      <c r="Q42" s="32"/>
      <c r="R42" s="38"/>
      <c r="S42" s="38"/>
      <c r="T42" s="48"/>
      <c r="U42" s="26">
        <v>0</v>
      </c>
      <c r="V42" s="26">
        <v>0</v>
      </c>
      <c r="W42" s="26">
        <v>0</v>
      </c>
      <c r="X42" s="26">
        <f t="shared" si="14"/>
        <v>0</v>
      </c>
      <c r="Y42" s="41">
        <f t="shared" si="15"/>
        <v>0</v>
      </c>
      <c r="Z42" s="51"/>
      <c r="AA42" s="43">
        <v>0</v>
      </c>
      <c r="AB42" s="51"/>
      <c r="AC42" s="43">
        <f t="shared" si="16"/>
        <v>0</v>
      </c>
      <c r="AD42" s="32"/>
      <c r="AE42" s="26"/>
      <c r="AF42" s="31">
        <v>3</v>
      </c>
      <c r="AG42" s="14">
        <f>25-(AF42*$AG$62)+$AG$62</f>
        <v>20.454545454545453</v>
      </c>
      <c r="AH42" s="31"/>
      <c r="AI42" s="14"/>
      <c r="AJ42" s="31"/>
      <c r="AK42" s="14"/>
      <c r="AL42" s="43">
        <f t="shared" si="17"/>
        <v>20.454545454545453</v>
      </c>
      <c r="AM42" s="46">
        <f t="shared" si="18"/>
        <v>44.592476489028215</v>
      </c>
    </row>
    <row r="43" spans="1:39" x14ac:dyDescent="0.25">
      <c r="A43" s="3">
        <v>39</v>
      </c>
      <c r="B43" s="22" t="s">
        <v>357</v>
      </c>
      <c r="C43" s="22" t="s">
        <v>12</v>
      </c>
      <c r="D43" s="60" t="s">
        <v>352</v>
      </c>
      <c r="E43" s="22">
        <v>2001</v>
      </c>
      <c r="F43" s="2"/>
      <c r="G43" s="2"/>
      <c r="H43" s="38"/>
      <c r="I43" s="38"/>
      <c r="J43" s="38"/>
      <c r="K43" s="14">
        <v>0</v>
      </c>
      <c r="L43" s="14">
        <v>0</v>
      </c>
      <c r="M43" s="14">
        <v>0</v>
      </c>
      <c r="N43" s="14">
        <v>0</v>
      </c>
      <c r="O43" s="14">
        <f t="shared" si="12"/>
        <v>0</v>
      </c>
      <c r="P43" s="41">
        <f t="shared" si="13"/>
        <v>0</v>
      </c>
      <c r="Q43" s="32">
        <v>18</v>
      </c>
      <c r="R43" s="38"/>
      <c r="S43" s="38"/>
      <c r="T43" s="48"/>
      <c r="U43" s="26">
        <f>100-(Q43*$U$62)+$U$62</f>
        <v>39.285714285714278</v>
      </c>
      <c r="V43" s="26">
        <v>0</v>
      </c>
      <c r="W43" s="26">
        <v>0</v>
      </c>
      <c r="X43" s="26">
        <f t="shared" si="14"/>
        <v>0</v>
      </c>
      <c r="Y43" s="41">
        <f t="shared" si="15"/>
        <v>39.285714285714278</v>
      </c>
      <c r="Z43" s="51"/>
      <c r="AA43" s="43">
        <v>0</v>
      </c>
      <c r="AB43" s="51"/>
      <c r="AC43" s="43">
        <f t="shared" si="16"/>
        <v>0</v>
      </c>
      <c r="AD43" s="32">
        <v>50</v>
      </c>
      <c r="AE43" s="26">
        <f>25-(AD43*$AE$62)+$AE$62</f>
        <v>4.2372881355932215</v>
      </c>
      <c r="AF43" s="31"/>
      <c r="AG43" s="14"/>
      <c r="AH43" s="31"/>
      <c r="AI43" s="14"/>
      <c r="AJ43" s="31"/>
      <c r="AK43" s="14"/>
      <c r="AL43" s="43">
        <f t="shared" si="17"/>
        <v>4.2372881355932215</v>
      </c>
      <c r="AM43" s="46">
        <f t="shared" si="18"/>
        <v>43.523002421307496</v>
      </c>
    </row>
    <row r="44" spans="1:39" x14ac:dyDescent="0.25">
      <c r="A44" s="3">
        <v>40</v>
      </c>
      <c r="B44" s="22" t="s">
        <v>71</v>
      </c>
      <c r="C44" s="22" t="s">
        <v>8</v>
      </c>
      <c r="D44" s="60" t="s">
        <v>236</v>
      </c>
      <c r="E44" s="22">
        <v>1999</v>
      </c>
      <c r="F44" s="2"/>
      <c r="G44" s="2"/>
      <c r="H44" s="38"/>
      <c r="I44" s="38"/>
      <c r="J44" s="38"/>
      <c r="K44" s="14">
        <v>0</v>
      </c>
      <c r="L44" s="14">
        <v>0</v>
      </c>
      <c r="M44" s="14">
        <v>0</v>
      </c>
      <c r="N44" s="14">
        <v>0</v>
      </c>
      <c r="O44" s="14">
        <f t="shared" si="12"/>
        <v>0</v>
      </c>
      <c r="P44" s="41">
        <f t="shared" si="13"/>
        <v>0</v>
      </c>
      <c r="Q44" s="32">
        <v>27</v>
      </c>
      <c r="R44" s="38"/>
      <c r="S44" s="38"/>
      <c r="T44" s="48"/>
      <c r="U44" s="26">
        <f>100-(Q44*$U$62)+$U$62</f>
        <v>7.1428571428571406</v>
      </c>
      <c r="V44" s="26">
        <v>0</v>
      </c>
      <c r="W44" s="26">
        <v>0</v>
      </c>
      <c r="X44" s="26">
        <f t="shared" si="14"/>
        <v>0</v>
      </c>
      <c r="Y44" s="41">
        <f t="shared" si="15"/>
        <v>7.1428571428571406</v>
      </c>
      <c r="Z44" s="51">
        <v>24</v>
      </c>
      <c r="AA44" s="43">
        <f>150-(Z44*$AA$62)+$AA$62</f>
        <v>35</v>
      </c>
      <c r="AB44" s="51"/>
      <c r="AC44" s="43">
        <f t="shared" si="16"/>
        <v>0</v>
      </c>
      <c r="AD44" s="32"/>
      <c r="AE44" s="26"/>
      <c r="AF44" s="31"/>
      <c r="AG44" s="14"/>
      <c r="AH44" s="31"/>
      <c r="AI44" s="14"/>
      <c r="AJ44" s="31"/>
      <c r="AK44" s="14"/>
      <c r="AL44" s="43">
        <f t="shared" si="17"/>
        <v>0</v>
      </c>
      <c r="AM44" s="46">
        <f t="shared" si="18"/>
        <v>42.142857142857139</v>
      </c>
    </row>
    <row r="45" spans="1:39" x14ac:dyDescent="0.25">
      <c r="A45" s="3">
        <v>41</v>
      </c>
      <c r="B45" s="1" t="s">
        <v>353</v>
      </c>
      <c r="C45" s="1" t="s">
        <v>128</v>
      </c>
      <c r="D45" s="2" t="s">
        <v>352</v>
      </c>
      <c r="E45" s="1">
        <v>2002</v>
      </c>
      <c r="F45" s="59"/>
      <c r="G45" s="2">
        <v>9</v>
      </c>
      <c r="H45" s="38"/>
      <c r="I45" s="38"/>
      <c r="J45" s="38"/>
      <c r="K45" s="14">
        <v>0</v>
      </c>
      <c r="L45" s="14">
        <f>50-(G45*$L$62)+$L$62</f>
        <v>10</v>
      </c>
      <c r="M45" s="14">
        <v>0</v>
      </c>
      <c r="N45" s="14">
        <v>0</v>
      </c>
      <c r="O45" s="14">
        <f t="shared" si="12"/>
        <v>0</v>
      </c>
      <c r="P45" s="41">
        <f t="shared" si="13"/>
        <v>10</v>
      </c>
      <c r="Q45" s="32">
        <v>28</v>
      </c>
      <c r="R45" s="38">
        <v>35</v>
      </c>
      <c r="S45" s="38">
        <v>69</v>
      </c>
      <c r="T45" s="31"/>
      <c r="U45" s="26">
        <f>100-(Q45*$U$62)+$U$62</f>
        <v>3.5714285714285716</v>
      </c>
      <c r="V45" s="26">
        <f>100-(R45*$V$62)+$V$62</f>
        <v>10.526315789473681</v>
      </c>
      <c r="W45" s="26">
        <f>100-(S45*$W$62)+$W$62</f>
        <v>6.8493150684931514</v>
      </c>
      <c r="X45" s="26">
        <f t="shared" si="14"/>
        <v>0</v>
      </c>
      <c r="Y45" s="41">
        <f t="shared" si="15"/>
        <v>17.375630857966833</v>
      </c>
      <c r="Z45" s="51">
        <v>30</v>
      </c>
      <c r="AA45" s="43">
        <f>150-(Z45*$AA$62)+$AA$62</f>
        <v>5</v>
      </c>
      <c r="AB45" s="51"/>
      <c r="AC45" s="43">
        <f t="shared" si="16"/>
        <v>0</v>
      </c>
      <c r="AD45" s="32">
        <v>41</v>
      </c>
      <c r="AE45" s="26">
        <f>25-(AD45*$AE$62)+$AE$62</f>
        <v>8.0508474576271176</v>
      </c>
      <c r="AF45" s="31"/>
      <c r="AG45" s="14"/>
      <c r="AH45" s="31"/>
      <c r="AI45" s="14"/>
      <c r="AJ45" s="31"/>
      <c r="AK45" s="14"/>
      <c r="AL45" s="43">
        <f t="shared" si="17"/>
        <v>8.0508474576271176</v>
      </c>
      <c r="AM45" s="46">
        <f t="shared" si="18"/>
        <v>40.426478315593954</v>
      </c>
    </row>
    <row r="46" spans="1:39" x14ac:dyDescent="0.25">
      <c r="A46" s="3">
        <v>42</v>
      </c>
      <c r="B46" s="1" t="s">
        <v>75</v>
      </c>
      <c r="C46" s="1" t="s">
        <v>15</v>
      </c>
      <c r="D46" s="2" t="s">
        <v>103</v>
      </c>
      <c r="E46" s="1">
        <v>1996</v>
      </c>
      <c r="F46" s="2"/>
      <c r="G46" s="2"/>
      <c r="H46" s="38"/>
      <c r="I46" s="38"/>
      <c r="J46" s="38"/>
      <c r="K46" s="14">
        <v>0</v>
      </c>
      <c r="L46" s="14">
        <v>0</v>
      </c>
      <c r="M46" s="14">
        <v>0</v>
      </c>
      <c r="N46" s="14">
        <v>0</v>
      </c>
      <c r="O46" s="14">
        <f t="shared" si="12"/>
        <v>0</v>
      </c>
      <c r="P46" s="41">
        <f t="shared" si="13"/>
        <v>0</v>
      </c>
      <c r="Q46" s="32"/>
      <c r="R46" s="38"/>
      <c r="S46" s="38"/>
      <c r="T46" s="48"/>
      <c r="U46" s="26">
        <v>0</v>
      </c>
      <c r="V46" s="26">
        <v>0</v>
      </c>
      <c r="W46" s="26">
        <v>0</v>
      </c>
      <c r="X46" s="26">
        <f t="shared" si="14"/>
        <v>0</v>
      </c>
      <c r="Y46" s="41">
        <f t="shared" si="15"/>
        <v>0</v>
      </c>
      <c r="Z46" s="51">
        <v>23</v>
      </c>
      <c r="AA46" s="43">
        <f>150-(Z46*$AA$62)+$AA$62</f>
        <v>40</v>
      </c>
      <c r="AB46" s="51"/>
      <c r="AC46" s="43">
        <f t="shared" si="16"/>
        <v>0</v>
      </c>
      <c r="AD46" s="32"/>
      <c r="AE46" s="26"/>
      <c r="AF46" s="31"/>
      <c r="AG46" s="14"/>
      <c r="AH46" s="31"/>
      <c r="AI46" s="14"/>
      <c r="AJ46" s="31"/>
      <c r="AK46" s="14"/>
      <c r="AL46" s="43">
        <f t="shared" si="17"/>
        <v>0</v>
      </c>
      <c r="AM46" s="46">
        <f t="shared" si="18"/>
        <v>40</v>
      </c>
    </row>
    <row r="47" spans="1:39" x14ac:dyDescent="0.25">
      <c r="A47" s="3">
        <v>43</v>
      </c>
      <c r="B47" s="3" t="s">
        <v>74</v>
      </c>
      <c r="C47" s="33" t="s">
        <v>201</v>
      </c>
      <c r="D47" s="80" t="s">
        <v>352</v>
      </c>
      <c r="E47" s="3">
        <v>2003</v>
      </c>
      <c r="F47" s="2">
        <v>22</v>
      </c>
      <c r="G47" s="2"/>
      <c r="H47" s="38">
        <v>21</v>
      </c>
      <c r="I47" s="38"/>
      <c r="J47" s="38"/>
      <c r="K47" s="14">
        <f>50-(F47*$K$62)+$K$62</f>
        <v>6.2499999999999982</v>
      </c>
      <c r="L47" s="14">
        <v>0</v>
      </c>
      <c r="M47" s="14">
        <f>50-(H47*$M$62)+$M$62</f>
        <v>2.3809523809523809</v>
      </c>
      <c r="N47" s="14">
        <v>0</v>
      </c>
      <c r="O47" s="14">
        <f t="shared" si="12"/>
        <v>0</v>
      </c>
      <c r="P47" s="41">
        <f t="shared" si="13"/>
        <v>6.2499999999999982</v>
      </c>
      <c r="Q47" s="32">
        <v>24</v>
      </c>
      <c r="R47" s="38"/>
      <c r="S47" s="38">
        <v>73</v>
      </c>
      <c r="T47" s="48"/>
      <c r="U47" s="26">
        <f>100-(Q47*$U$62)+$U$62</f>
        <v>17.857142857142851</v>
      </c>
      <c r="V47" s="26">
        <v>0</v>
      </c>
      <c r="W47" s="26">
        <f>100-(S47*$W$62)+$W$62</f>
        <v>1.3698630136986301</v>
      </c>
      <c r="X47" s="26">
        <f t="shared" si="14"/>
        <v>0</v>
      </c>
      <c r="Y47" s="41">
        <f t="shared" si="15"/>
        <v>19.227005870841481</v>
      </c>
      <c r="Z47" s="51"/>
      <c r="AA47" s="43">
        <v>0</v>
      </c>
      <c r="AB47" s="51"/>
      <c r="AC47" s="43">
        <f t="shared" si="16"/>
        <v>0</v>
      </c>
      <c r="AD47" s="32"/>
      <c r="AE47" s="26"/>
      <c r="AF47" s="31">
        <v>9</v>
      </c>
      <c r="AG47" s="14">
        <f>25-(AF47*$AG$62)+$AG$62</f>
        <v>6.8181818181818166</v>
      </c>
      <c r="AH47" s="31">
        <v>21</v>
      </c>
      <c r="AI47" s="14">
        <f>25-(AH47*$AI$62)+$AI$62</f>
        <v>1.1904761904761905</v>
      </c>
      <c r="AJ47" s="31"/>
      <c r="AK47" s="14"/>
      <c r="AL47" s="43">
        <f t="shared" si="17"/>
        <v>6.8181818181818166</v>
      </c>
      <c r="AM47" s="46">
        <f t="shared" si="18"/>
        <v>32.295187689023294</v>
      </c>
    </row>
    <row r="48" spans="1:39" x14ac:dyDescent="0.25">
      <c r="A48" s="3">
        <v>44</v>
      </c>
      <c r="B48" s="1" t="s">
        <v>60</v>
      </c>
      <c r="C48" s="1" t="s">
        <v>199</v>
      </c>
      <c r="D48" s="2" t="s">
        <v>352</v>
      </c>
      <c r="E48" s="22">
        <v>2001</v>
      </c>
      <c r="F48" s="2"/>
      <c r="G48" s="2"/>
      <c r="H48" s="38"/>
      <c r="I48" s="38"/>
      <c r="J48" s="38"/>
      <c r="K48" s="14">
        <v>0</v>
      </c>
      <c r="L48" s="14">
        <v>0</v>
      </c>
      <c r="M48" s="14">
        <v>0</v>
      </c>
      <c r="N48" s="14">
        <v>0</v>
      </c>
      <c r="O48" s="14">
        <f t="shared" si="12"/>
        <v>0</v>
      </c>
      <c r="P48" s="41">
        <f t="shared" si="13"/>
        <v>0</v>
      </c>
      <c r="Q48" s="32">
        <v>20</v>
      </c>
      <c r="R48" s="38"/>
      <c r="S48" s="38"/>
      <c r="T48" s="48"/>
      <c r="U48" s="26">
        <f>100-(Q48*$U$62)+$U$62</f>
        <v>32.142857142857139</v>
      </c>
      <c r="V48" s="26">
        <v>0</v>
      </c>
      <c r="W48" s="26">
        <v>0</v>
      </c>
      <c r="X48" s="26">
        <f t="shared" si="14"/>
        <v>0</v>
      </c>
      <c r="Y48" s="41">
        <f t="shared" si="15"/>
        <v>32.142857142857139</v>
      </c>
      <c r="Z48" s="51"/>
      <c r="AA48" s="43">
        <v>0</v>
      </c>
      <c r="AB48" s="51"/>
      <c r="AC48" s="43">
        <f t="shared" si="16"/>
        <v>0</v>
      </c>
      <c r="AD48" s="32"/>
      <c r="AE48" s="26"/>
      <c r="AF48" s="31"/>
      <c r="AG48" s="14"/>
      <c r="AH48" s="31"/>
      <c r="AI48" s="14"/>
      <c r="AJ48" s="31"/>
      <c r="AK48" s="14"/>
      <c r="AL48" s="43">
        <f t="shared" si="17"/>
        <v>0</v>
      </c>
      <c r="AM48" s="46">
        <f t="shared" si="18"/>
        <v>32.142857142857139</v>
      </c>
    </row>
    <row r="49" spans="1:39" x14ac:dyDescent="0.25">
      <c r="A49" s="3">
        <v>45</v>
      </c>
      <c r="B49" s="1" t="s">
        <v>344</v>
      </c>
      <c r="C49" s="1" t="s">
        <v>259</v>
      </c>
      <c r="D49" s="2" t="s">
        <v>103</v>
      </c>
      <c r="E49" s="1">
        <v>1986</v>
      </c>
      <c r="F49" s="2"/>
      <c r="G49" s="2"/>
      <c r="H49" s="38"/>
      <c r="I49" s="38"/>
      <c r="J49" s="38"/>
      <c r="K49" s="14">
        <v>0</v>
      </c>
      <c r="L49" s="14">
        <v>0</v>
      </c>
      <c r="M49" s="14">
        <v>0</v>
      </c>
      <c r="N49" s="14">
        <v>0</v>
      </c>
      <c r="O49" s="14">
        <f t="shared" si="12"/>
        <v>0</v>
      </c>
      <c r="P49" s="41">
        <f t="shared" si="13"/>
        <v>0</v>
      </c>
      <c r="Q49" s="32"/>
      <c r="R49" s="38"/>
      <c r="S49" s="38">
        <v>51</v>
      </c>
      <c r="T49" s="48"/>
      <c r="U49" s="26">
        <v>0</v>
      </c>
      <c r="V49" s="26">
        <v>0</v>
      </c>
      <c r="W49" s="26">
        <f>100-(S49*$W$62)+$W$62</f>
        <v>31.506849315068504</v>
      </c>
      <c r="X49" s="26">
        <f t="shared" si="14"/>
        <v>0</v>
      </c>
      <c r="Y49" s="41">
        <f t="shared" si="15"/>
        <v>31.506849315068504</v>
      </c>
      <c r="Z49" s="51"/>
      <c r="AA49" s="43">
        <v>0</v>
      </c>
      <c r="AB49" s="51"/>
      <c r="AC49" s="43">
        <f t="shared" si="16"/>
        <v>0</v>
      </c>
      <c r="AD49" s="32"/>
      <c r="AE49" s="26"/>
      <c r="AF49" s="31"/>
      <c r="AG49" s="14"/>
      <c r="AH49" s="31"/>
      <c r="AI49" s="14"/>
      <c r="AJ49" s="31"/>
      <c r="AK49" s="14"/>
      <c r="AL49" s="43">
        <f t="shared" si="17"/>
        <v>0</v>
      </c>
      <c r="AM49" s="46">
        <f t="shared" si="18"/>
        <v>31.506849315068504</v>
      </c>
    </row>
    <row r="50" spans="1:39" x14ac:dyDescent="0.25">
      <c r="A50" s="3">
        <v>46</v>
      </c>
      <c r="B50" s="1" t="s">
        <v>350</v>
      </c>
      <c r="C50" s="1" t="s">
        <v>9</v>
      </c>
      <c r="D50" s="2" t="s">
        <v>352</v>
      </c>
      <c r="E50" s="1">
        <v>2002</v>
      </c>
      <c r="F50" s="2"/>
      <c r="G50" s="2"/>
      <c r="H50" s="38"/>
      <c r="I50" s="38"/>
      <c r="J50" s="38"/>
      <c r="K50" s="14">
        <v>0</v>
      </c>
      <c r="L50" s="14">
        <v>0</v>
      </c>
      <c r="M50" s="14">
        <v>0</v>
      </c>
      <c r="N50" s="14">
        <v>0</v>
      </c>
      <c r="O50" s="14">
        <f t="shared" si="12"/>
        <v>0</v>
      </c>
      <c r="P50" s="41">
        <f t="shared" si="13"/>
        <v>0</v>
      </c>
      <c r="Q50" s="32">
        <v>22</v>
      </c>
      <c r="R50" s="38"/>
      <c r="S50" s="38">
        <v>70</v>
      </c>
      <c r="T50" s="48"/>
      <c r="U50" s="26">
        <f>100-(Q50*$U$62)+$U$62</f>
        <v>25.000000000000004</v>
      </c>
      <c r="V50" s="26">
        <v>0</v>
      </c>
      <c r="W50" s="26">
        <f>100-(S50*$W$62)+$W$62</f>
        <v>5.4794520547945318</v>
      </c>
      <c r="X50" s="26">
        <f t="shared" si="14"/>
        <v>0</v>
      </c>
      <c r="Y50" s="41">
        <f t="shared" si="15"/>
        <v>30.479452054794535</v>
      </c>
      <c r="Z50" s="51"/>
      <c r="AA50" s="43">
        <v>0</v>
      </c>
      <c r="AB50" s="51"/>
      <c r="AC50" s="43">
        <f t="shared" si="16"/>
        <v>0</v>
      </c>
      <c r="AD50" s="32"/>
      <c r="AE50" s="26"/>
      <c r="AF50" s="31"/>
      <c r="AG50" s="14"/>
      <c r="AH50" s="31"/>
      <c r="AI50" s="14"/>
      <c r="AJ50" s="31"/>
      <c r="AK50" s="14"/>
      <c r="AL50" s="43">
        <f t="shared" si="17"/>
        <v>0</v>
      </c>
      <c r="AM50" s="46">
        <f t="shared" si="18"/>
        <v>30.479452054794535</v>
      </c>
    </row>
    <row r="51" spans="1:39" x14ac:dyDescent="0.25">
      <c r="A51" s="3">
        <v>47</v>
      </c>
      <c r="B51" s="1" t="s">
        <v>200</v>
      </c>
      <c r="C51" s="1" t="s">
        <v>42</v>
      </c>
      <c r="D51" s="2" t="s">
        <v>236</v>
      </c>
      <c r="E51" s="1">
        <v>1999</v>
      </c>
      <c r="F51" s="2"/>
      <c r="G51" s="2"/>
      <c r="H51" s="38"/>
      <c r="I51" s="38"/>
      <c r="J51" s="38"/>
      <c r="K51" s="14">
        <v>0</v>
      </c>
      <c r="L51" s="14">
        <v>0</v>
      </c>
      <c r="M51" s="14">
        <v>0</v>
      </c>
      <c r="N51" s="14">
        <v>0</v>
      </c>
      <c r="O51" s="14">
        <f t="shared" si="12"/>
        <v>0</v>
      </c>
      <c r="P51" s="41">
        <f t="shared" si="13"/>
        <v>0</v>
      </c>
      <c r="Q51" s="32">
        <v>26</v>
      </c>
      <c r="R51" s="38">
        <v>37</v>
      </c>
      <c r="S51" s="38"/>
      <c r="T51" s="48"/>
      <c r="U51" s="26">
        <f>100-(Q51*$U$62)+$U$62</f>
        <v>10.71428571428571</v>
      </c>
      <c r="V51" s="26">
        <f>100-(R51*$V$62)+$V$62</f>
        <v>5.2631578947368318</v>
      </c>
      <c r="W51" s="26">
        <v>0</v>
      </c>
      <c r="X51" s="26">
        <f t="shared" si="14"/>
        <v>0</v>
      </c>
      <c r="Y51" s="41">
        <f t="shared" si="15"/>
        <v>15.977443609022542</v>
      </c>
      <c r="Z51" s="51">
        <v>29</v>
      </c>
      <c r="AA51" s="43">
        <f>150-(Z51*$AA$62)+$AA$62</f>
        <v>10</v>
      </c>
      <c r="AB51" s="51"/>
      <c r="AC51" s="43">
        <f t="shared" si="16"/>
        <v>0</v>
      </c>
      <c r="AD51" s="32"/>
      <c r="AE51" s="26"/>
      <c r="AF51" s="31"/>
      <c r="AG51" s="14"/>
      <c r="AH51" s="31"/>
      <c r="AI51" s="14"/>
      <c r="AJ51" s="31"/>
      <c r="AK51" s="14"/>
      <c r="AL51" s="43">
        <f t="shared" si="17"/>
        <v>0</v>
      </c>
      <c r="AM51" s="46">
        <f t="shared" si="18"/>
        <v>25.977443609022544</v>
      </c>
    </row>
    <row r="52" spans="1:39" x14ac:dyDescent="0.25">
      <c r="A52" s="3">
        <v>48</v>
      </c>
      <c r="B52" s="3" t="s">
        <v>365</v>
      </c>
      <c r="C52" s="3" t="s">
        <v>203</v>
      </c>
      <c r="D52" s="59" t="s">
        <v>352</v>
      </c>
      <c r="E52" s="3">
        <v>2001</v>
      </c>
      <c r="F52" s="2"/>
      <c r="G52" s="2"/>
      <c r="H52" s="38"/>
      <c r="I52" s="38"/>
      <c r="J52" s="38"/>
      <c r="K52" s="14">
        <v>0</v>
      </c>
      <c r="L52" s="14">
        <v>0</v>
      </c>
      <c r="M52" s="14">
        <v>0</v>
      </c>
      <c r="N52" s="14">
        <v>0</v>
      </c>
      <c r="O52" s="14">
        <f t="shared" si="12"/>
        <v>0</v>
      </c>
      <c r="P52" s="41">
        <f t="shared" si="13"/>
        <v>0</v>
      </c>
      <c r="Q52" s="32"/>
      <c r="R52" s="38"/>
      <c r="S52" s="38"/>
      <c r="T52" s="48"/>
      <c r="U52" s="26">
        <v>0</v>
      </c>
      <c r="V52" s="26">
        <v>0</v>
      </c>
      <c r="W52" s="26">
        <v>0</v>
      </c>
      <c r="X52" s="26">
        <f t="shared" si="14"/>
        <v>0</v>
      </c>
      <c r="Y52" s="41">
        <f t="shared" si="15"/>
        <v>0</v>
      </c>
      <c r="Z52" s="51"/>
      <c r="AA52" s="43">
        <v>0</v>
      </c>
      <c r="AB52" s="51"/>
      <c r="AC52" s="43">
        <f t="shared" si="16"/>
        <v>0</v>
      </c>
      <c r="AD52" s="32">
        <v>5</v>
      </c>
      <c r="AE52" s="26">
        <f>25-(AD52*$AE$62)+$AE$62</f>
        <v>23.305084745762713</v>
      </c>
      <c r="AF52" s="31"/>
      <c r="AG52" s="14"/>
      <c r="AH52" s="31"/>
      <c r="AI52" s="14"/>
      <c r="AJ52" s="31"/>
      <c r="AK52" s="14"/>
      <c r="AL52" s="43">
        <f t="shared" si="17"/>
        <v>23.305084745762713</v>
      </c>
      <c r="AM52" s="46">
        <f t="shared" si="18"/>
        <v>23.305084745762713</v>
      </c>
    </row>
    <row r="53" spans="1:39" x14ac:dyDescent="0.25">
      <c r="A53" s="3">
        <v>49</v>
      </c>
      <c r="B53" s="1" t="s">
        <v>362</v>
      </c>
      <c r="C53" s="1" t="s">
        <v>7</v>
      </c>
      <c r="D53" s="2" t="s">
        <v>231</v>
      </c>
      <c r="E53" s="1">
        <v>1997</v>
      </c>
      <c r="F53" s="60"/>
      <c r="G53" s="2"/>
      <c r="H53" s="38"/>
      <c r="I53" s="38"/>
      <c r="J53" s="38"/>
      <c r="K53" s="14">
        <v>0</v>
      </c>
      <c r="L53" s="14">
        <v>0</v>
      </c>
      <c r="M53" s="14">
        <v>0</v>
      </c>
      <c r="N53" s="14">
        <v>0</v>
      </c>
      <c r="O53" s="14">
        <f t="shared" si="12"/>
        <v>0</v>
      </c>
      <c r="P53" s="41">
        <f t="shared" si="13"/>
        <v>0</v>
      </c>
      <c r="Q53" s="32"/>
      <c r="R53" s="38">
        <v>31</v>
      </c>
      <c r="S53" s="38"/>
      <c r="T53" s="31"/>
      <c r="U53" s="26">
        <v>0</v>
      </c>
      <c r="V53" s="26">
        <f>100-(R53*$V$62)+$V$62</f>
        <v>21.052631578947366</v>
      </c>
      <c r="W53" s="26">
        <v>0</v>
      </c>
      <c r="X53" s="26">
        <f t="shared" si="14"/>
        <v>0</v>
      </c>
      <c r="Y53" s="41">
        <f t="shared" si="15"/>
        <v>21.052631578947366</v>
      </c>
      <c r="Z53" s="51"/>
      <c r="AA53" s="43">
        <v>0</v>
      </c>
      <c r="AB53" s="51"/>
      <c r="AC53" s="43">
        <f t="shared" si="16"/>
        <v>0</v>
      </c>
      <c r="AD53" s="32"/>
      <c r="AE53" s="26"/>
      <c r="AF53" s="31"/>
      <c r="AG53" s="14"/>
      <c r="AH53" s="31"/>
      <c r="AI53" s="14"/>
      <c r="AJ53" s="31"/>
      <c r="AK53" s="14"/>
      <c r="AL53" s="43">
        <f t="shared" si="17"/>
        <v>0</v>
      </c>
      <c r="AM53" s="46">
        <f t="shared" si="18"/>
        <v>21.052631578947366</v>
      </c>
    </row>
    <row r="54" spans="1:39" x14ac:dyDescent="0.25">
      <c r="A54" s="3">
        <v>50</v>
      </c>
      <c r="B54" s="1" t="s">
        <v>202</v>
      </c>
      <c r="C54" s="1" t="s">
        <v>203</v>
      </c>
      <c r="D54" s="2" t="s">
        <v>236</v>
      </c>
      <c r="E54" s="1">
        <v>2000</v>
      </c>
      <c r="F54" s="2"/>
      <c r="G54" s="2"/>
      <c r="H54" s="38"/>
      <c r="I54" s="38"/>
      <c r="J54" s="38"/>
      <c r="K54" s="14">
        <v>0</v>
      </c>
      <c r="L54" s="14">
        <v>0</v>
      </c>
      <c r="M54" s="14">
        <v>0</v>
      </c>
      <c r="N54" s="14">
        <v>0</v>
      </c>
      <c r="O54" s="14">
        <f t="shared" si="12"/>
        <v>0</v>
      </c>
      <c r="P54" s="41">
        <f t="shared" si="13"/>
        <v>0</v>
      </c>
      <c r="Q54" s="32"/>
      <c r="R54" s="38"/>
      <c r="S54" s="38"/>
      <c r="T54" s="31"/>
      <c r="U54" s="26">
        <v>0</v>
      </c>
      <c r="V54" s="26">
        <v>0</v>
      </c>
      <c r="W54" s="26">
        <v>0</v>
      </c>
      <c r="X54" s="26">
        <f t="shared" si="14"/>
        <v>0</v>
      </c>
      <c r="Y54" s="41">
        <f t="shared" si="15"/>
        <v>0</v>
      </c>
      <c r="Z54" s="51">
        <v>28</v>
      </c>
      <c r="AA54" s="43">
        <f>150-(Z54*$AA$62)+$AA$62</f>
        <v>15</v>
      </c>
      <c r="AB54" s="51"/>
      <c r="AC54" s="43">
        <f t="shared" si="16"/>
        <v>0</v>
      </c>
      <c r="AD54" s="32"/>
      <c r="AE54" s="26"/>
      <c r="AF54" s="31"/>
      <c r="AG54" s="14"/>
      <c r="AH54" s="31"/>
      <c r="AI54" s="14"/>
      <c r="AJ54" s="31"/>
      <c r="AK54" s="14"/>
      <c r="AL54" s="43">
        <f t="shared" si="17"/>
        <v>0</v>
      </c>
      <c r="AM54" s="46">
        <f t="shared" si="18"/>
        <v>15</v>
      </c>
    </row>
    <row r="55" spans="1:39" x14ac:dyDescent="0.25">
      <c r="A55" s="3">
        <v>51</v>
      </c>
      <c r="B55" s="3" t="s">
        <v>124</v>
      </c>
      <c r="C55" s="3" t="s">
        <v>139</v>
      </c>
      <c r="D55" s="59" t="s">
        <v>352</v>
      </c>
      <c r="E55" s="3">
        <v>2003</v>
      </c>
      <c r="F55" s="2"/>
      <c r="G55" s="2"/>
      <c r="H55" s="38"/>
      <c r="I55" s="38">
        <v>23</v>
      </c>
      <c r="J55" s="38"/>
      <c r="K55" s="14">
        <v>0</v>
      </c>
      <c r="L55" s="14">
        <v>0</v>
      </c>
      <c r="M55" s="14">
        <v>0</v>
      </c>
      <c r="N55" s="14">
        <f>50-(I55*$N$62)+$N$62</f>
        <v>12.068965517241379</v>
      </c>
      <c r="O55" s="14">
        <f t="shared" si="12"/>
        <v>0</v>
      </c>
      <c r="P55" s="41">
        <f t="shared" si="13"/>
        <v>12.068965517241379</v>
      </c>
      <c r="Q55" s="32"/>
      <c r="R55" s="38"/>
      <c r="S55" s="38"/>
      <c r="T55" s="31"/>
      <c r="U55" s="26">
        <v>0</v>
      </c>
      <c r="V55" s="26">
        <v>0</v>
      </c>
      <c r="W55" s="26">
        <v>0</v>
      </c>
      <c r="X55" s="26">
        <f t="shared" si="14"/>
        <v>0</v>
      </c>
      <c r="Y55" s="41">
        <f t="shared" si="15"/>
        <v>0</v>
      </c>
      <c r="Z55" s="51"/>
      <c r="AA55" s="43">
        <v>0</v>
      </c>
      <c r="AB55" s="51"/>
      <c r="AC55" s="43">
        <f t="shared" si="16"/>
        <v>0</v>
      </c>
      <c r="AD55" s="32"/>
      <c r="AE55" s="26"/>
      <c r="AF55" s="31"/>
      <c r="AG55" s="14"/>
      <c r="AH55" s="31"/>
      <c r="AI55" s="14"/>
      <c r="AJ55" s="31"/>
      <c r="AK55" s="14"/>
      <c r="AL55" s="43">
        <f t="shared" si="17"/>
        <v>0</v>
      </c>
      <c r="AM55" s="46">
        <f t="shared" si="18"/>
        <v>12.068965517241379</v>
      </c>
    </row>
    <row r="56" spans="1:39" x14ac:dyDescent="0.25">
      <c r="A56" s="3"/>
      <c r="B56" s="1" t="s">
        <v>345</v>
      </c>
      <c r="C56" s="1" t="s">
        <v>203</v>
      </c>
      <c r="D56" s="2" t="s">
        <v>352</v>
      </c>
      <c r="E56" s="1">
        <v>2002</v>
      </c>
      <c r="F56" s="2"/>
      <c r="G56" s="2"/>
      <c r="H56" s="38"/>
      <c r="I56" s="38"/>
      <c r="J56" s="38"/>
      <c r="K56" s="14">
        <v>0</v>
      </c>
      <c r="L56" s="14">
        <v>0</v>
      </c>
      <c r="M56" s="14">
        <v>0</v>
      </c>
      <c r="N56" s="14">
        <v>0</v>
      </c>
      <c r="O56" s="14">
        <f t="shared" si="12"/>
        <v>0</v>
      </c>
      <c r="P56" s="41">
        <f t="shared" si="13"/>
        <v>0</v>
      </c>
      <c r="Q56" s="32"/>
      <c r="R56" s="38"/>
      <c r="S56" s="38"/>
      <c r="T56" s="48"/>
      <c r="U56" s="26">
        <v>0</v>
      </c>
      <c r="V56" s="26">
        <v>0</v>
      </c>
      <c r="W56" s="26">
        <v>0</v>
      </c>
      <c r="X56" s="26">
        <f t="shared" si="14"/>
        <v>0</v>
      </c>
      <c r="Y56" s="41">
        <f t="shared" si="15"/>
        <v>0</v>
      </c>
      <c r="Z56" s="51"/>
      <c r="AA56" s="43">
        <v>0</v>
      </c>
      <c r="AB56" s="51"/>
      <c r="AC56" s="43">
        <f t="shared" si="16"/>
        <v>0</v>
      </c>
      <c r="AD56" s="32">
        <v>35</v>
      </c>
      <c r="AE56" s="26">
        <f>25-(AD56*$AE$62)+$AE$62</f>
        <v>10.593220338983052</v>
      </c>
      <c r="AF56" s="31"/>
      <c r="AG56" s="14"/>
      <c r="AH56" s="31"/>
      <c r="AI56" s="14"/>
      <c r="AJ56" s="31"/>
      <c r="AK56" s="14"/>
      <c r="AL56" s="43">
        <f t="shared" si="17"/>
        <v>10.593220338983052</v>
      </c>
      <c r="AM56" s="46">
        <f t="shared" si="18"/>
        <v>10.593220338983052</v>
      </c>
    </row>
    <row r="57" spans="1:39" x14ac:dyDescent="0.25">
      <c r="A57" s="3"/>
      <c r="B57" s="1" t="s">
        <v>56</v>
      </c>
      <c r="C57" s="1" t="s">
        <v>121</v>
      </c>
      <c r="D57" s="2" t="s">
        <v>236</v>
      </c>
      <c r="E57" s="1">
        <v>2000</v>
      </c>
      <c r="F57" s="59"/>
      <c r="G57" s="2"/>
      <c r="H57" s="38"/>
      <c r="I57" s="38"/>
      <c r="J57" s="38"/>
      <c r="K57" s="14">
        <v>0</v>
      </c>
      <c r="L57" s="14">
        <v>0</v>
      </c>
      <c r="M57" s="14">
        <v>0</v>
      </c>
      <c r="N57" s="14">
        <v>0</v>
      </c>
      <c r="O57" s="14">
        <f t="shared" si="12"/>
        <v>0</v>
      </c>
      <c r="P57" s="41">
        <f t="shared" si="13"/>
        <v>0</v>
      </c>
      <c r="Q57" s="32"/>
      <c r="R57" s="38"/>
      <c r="S57" s="38"/>
      <c r="T57" s="31"/>
      <c r="U57" s="26">
        <v>0</v>
      </c>
      <c r="V57" s="26">
        <v>0</v>
      </c>
      <c r="W57" s="26">
        <v>0</v>
      </c>
      <c r="X57" s="26">
        <f t="shared" si="14"/>
        <v>0</v>
      </c>
      <c r="Y57" s="41">
        <f t="shared" si="15"/>
        <v>0</v>
      </c>
      <c r="Z57" s="51"/>
      <c r="AA57" s="43">
        <v>0</v>
      </c>
      <c r="AB57" s="51"/>
      <c r="AC57" s="43">
        <f t="shared" si="16"/>
        <v>0</v>
      </c>
      <c r="AD57" s="32">
        <v>38</v>
      </c>
      <c r="AE57" s="26">
        <f>25-(AD57*$AE$62)+$AE$62</f>
        <v>9.3220338983050866</v>
      </c>
      <c r="AF57" s="31"/>
      <c r="AG57" s="14"/>
      <c r="AH57" s="31"/>
      <c r="AI57" s="14"/>
      <c r="AJ57" s="31"/>
      <c r="AK57" s="14"/>
      <c r="AL57" s="43">
        <f t="shared" si="17"/>
        <v>9.3220338983050866</v>
      </c>
      <c r="AM57" s="46">
        <f t="shared" si="18"/>
        <v>9.3220338983050866</v>
      </c>
    </row>
    <row r="58" spans="1:39" x14ac:dyDescent="0.25">
      <c r="A58" s="3"/>
      <c r="B58" s="1" t="s">
        <v>340</v>
      </c>
      <c r="C58" s="1" t="s">
        <v>201</v>
      </c>
      <c r="D58" s="2" t="s">
        <v>103</v>
      </c>
      <c r="E58" s="1">
        <v>1996</v>
      </c>
      <c r="F58" s="2"/>
      <c r="G58" s="2"/>
      <c r="H58" s="38"/>
      <c r="I58" s="38"/>
      <c r="J58" s="38"/>
      <c r="K58" s="14">
        <v>0</v>
      </c>
      <c r="L58" s="14">
        <v>0</v>
      </c>
      <c r="M58" s="14">
        <v>0</v>
      </c>
      <c r="N58" s="14">
        <v>0</v>
      </c>
      <c r="O58" s="14">
        <f t="shared" si="12"/>
        <v>0</v>
      </c>
      <c r="P58" s="41">
        <f t="shared" si="13"/>
        <v>0</v>
      </c>
      <c r="Q58" s="32"/>
      <c r="R58" s="38"/>
      <c r="S58" s="38"/>
      <c r="T58" s="48"/>
      <c r="U58" s="26">
        <v>0</v>
      </c>
      <c r="V58" s="26">
        <v>0</v>
      </c>
      <c r="W58" s="26">
        <v>0</v>
      </c>
      <c r="X58" s="26">
        <f t="shared" si="14"/>
        <v>0</v>
      </c>
      <c r="Y58" s="41">
        <f t="shared" si="15"/>
        <v>0</v>
      </c>
      <c r="Z58" s="51"/>
      <c r="AA58" s="43">
        <v>0</v>
      </c>
      <c r="AB58" s="51"/>
      <c r="AC58" s="43">
        <f t="shared" si="16"/>
        <v>0</v>
      </c>
      <c r="AD58" s="32"/>
      <c r="AE58" s="26"/>
      <c r="AF58" s="31">
        <v>8</v>
      </c>
      <c r="AG58" s="14">
        <f>25-(AF58*$AG$62)+$AG$62</f>
        <v>9.0909090909090899</v>
      </c>
      <c r="AH58" s="31"/>
      <c r="AI58" s="14"/>
      <c r="AJ58" s="31"/>
      <c r="AK58" s="14"/>
      <c r="AL58" s="43">
        <f t="shared" si="17"/>
        <v>9.0909090909090899</v>
      </c>
      <c r="AM58" s="46">
        <f t="shared" si="18"/>
        <v>9.0909090909090899</v>
      </c>
    </row>
    <row r="59" spans="1:39" x14ac:dyDescent="0.25">
      <c r="A59" s="3"/>
      <c r="B59" s="1" t="s">
        <v>73</v>
      </c>
      <c r="C59" s="1" t="s">
        <v>313</v>
      </c>
      <c r="D59" s="2" t="s">
        <v>236</v>
      </c>
      <c r="E59" s="1">
        <v>2000</v>
      </c>
      <c r="F59" s="60"/>
      <c r="G59" s="2"/>
      <c r="H59" s="38"/>
      <c r="I59" s="38"/>
      <c r="J59" s="38"/>
      <c r="K59" s="14">
        <v>0</v>
      </c>
      <c r="L59" s="14">
        <v>0</v>
      </c>
      <c r="M59" s="14">
        <v>0</v>
      </c>
      <c r="N59" s="14">
        <v>0</v>
      </c>
      <c r="O59" s="14">
        <f t="shared" si="12"/>
        <v>0</v>
      </c>
      <c r="P59" s="41">
        <f t="shared" si="13"/>
        <v>0</v>
      </c>
      <c r="Q59" s="32"/>
      <c r="R59" s="38">
        <v>38</v>
      </c>
      <c r="S59" s="38"/>
      <c r="T59" s="31"/>
      <c r="U59" s="26">
        <v>0</v>
      </c>
      <c r="V59" s="26">
        <f>100-(R59*$V$62)+$V$62</f>
        <v>2.6315789473684212</v>
      </c>
      <c r="W59" s="26">
        <v>0</v>
      </c>
      <c r="X59" s="26">
        <f t="shared" si="14"/>
        <v>0</v>
      </c>
      <c r="Y59" s="41">
        <f t="shared" si="15"/>
        <v>2.6315789473684212</v>
      </c>
      <c r="Z59" s="51"/>
      <c r="AA59" s="43">
        <v>0</v>
      </c>
      <c r="AB59" s="51"/>
      <c r="AC59" s="43">
        <f t="shared" si="16"/>
        <v>0</v>
      </c>
      <c r="AD59" s="32"/>
      <c r="AE59" s="26"/>
      <c r="AF59" s="31"/>
      <c r="AG59" s="14"/>
      <c r="AH59" s="31"/>
      <c r="AI59" s="14"/>
      <c r="AJ59" s="31"/>
      <c r="AK59" s="14"/>
      <c r="AL59" s="43">
        <f t="shared" si="17"/>
        <v>0</v>
      </c>
      <c r="AM59" s="46">
        <f t="shared" si="18"/>
        <v>2.6315789473684212</v>
      </c>
    </row>
    <row r="60" spans="1:39" x14ac:dyDescent="0.25">
      <c r="A60" s="3"/>
      <c r="B60" s="1"/>
      <c r="C60" s="1"/>
      <c r="D60" s="2"/>
      <c r="E60" s="1"/>
      <c r="F60" s="2"/>
      <c r="G60" s="2"/>
      <c r="H60" s="38"/>
      <c r="I60" s="38"/>
      <c r="J60" s="38"/>
      <c r="K60" s="14">
        <v>0</v>
      </c>
      <c r="L60" s="14">
        <v>0</v>
      </c>
      <c r="M60" s="14">
        <v>0</v>
      </c>
      <c r="N60" s="14">
        <v>0</v>
      </c>
      <c r="O60" s="14">
        <f t="shared" si="12"/>
        <v>0</v>
      </c>
      <c r="P60" s="41">
        <f t="shared" si="13"/>
        <v>0</v>
      </c>
      <c r="Q60" s="32"/>
      <c r="R60" s="38"/>
      <c r="S60" s="38"/>
      <c r="T60" s="48"/>
      <c r="U60" s="26">
        <v>0</v>
      </c>
      <c r="V60" s="26">
        <v>0</v>
      </c>
      <c r="W60" s="26">
        <v>0</v>
      </c>
      <c r="X60" s="26">
        <f t="shared" si="14"/>
        <v>0</v>
      </c>
      <c r="Y60" s="41">
        <f t="shared" si="15"/>
        <v>0</v>
      </c>
      <c r="Z60" s="51"/>
      <c r="AA60" s="43">
        <v>0</v>
      </c>
      <c r="AB60" s="51"/>
      <c r="AC60" s="43">
        <f t="shared" si="16"/>
        <v>0</v>
      </c>
      <c r="AD60" s="32"/>
      <c r="AE60" s="26"/>
      <c r="AF60" s="31"/>
      <c r="AG60" s="14"/>
      <c r="AH60" s="31"/>
      <c r="AI60" s="14"/>
      <c r="AJ60" s="31"/>
      <c r="AK60" s="14"/>
      <c r="AL60" s="43">
        <f t="shared" si="17"/>
        <v>0</v>
      </c>
      <c r="AM60" s="46">
        <f t="shared" si="18"/>
        <v>0</v>
      </c>
    </row>
    <row r="61" spans="1:39" x14ac:dyDescent="0.25">
      <c r="A61" s="3"/>
      <c r="B61" s="1"/>
      <c r="C61" s="1"/>
      <c r="D61" s="2"/>
      <c r="E61" s="1"/>
      <c r="F61" s="2"/>
      <c r="G61" s="2"/>
      <c r="H61" s="38"/>
      <c r="I61" s="38"/>
      <c r="J61" s="38"/>
      <c r="K61" s="14">
        <v>0</v>
      </c>
      <c r="L61" s="14">
        <v>0</v>
      </c>
      <c r="M61" s="14">
        <v>0</v>
      </c>
      <c r="N61" s="14">
        <v>0</v>
      </c>
      <c r="O61" s="14">
        <f t="shared" si="12"/>
        <v>0</v>
      </c>
      <c r="P61" s="41">
        <f t="shared" si="13"/>
        <v>0</v>
      </c>
      <c r="Q61" s="32"/>
      <c r="R61" s="38"/>
      <c r="S61" s="38"/>
      <c r="T61" s="48"/>
      <c r="U61" s="26">
        <v>0</v>
      </c>
      <c r="V61" s="26">
        <v>0</v>
      </c>
      <c r="W61" s="26">
        <v>0</v>
      </c>
      <c r="X61" s="26">
        <f t="shared" si="14"/>
        <v>0</v>
      </c>
      <c r="Y61" s="41">
        <f t="shared" si="15"/>
        <v>0</v>
      </c>
      <c r="Z61" s="51"/>
      <c r="AA61" s="43">
        <v>0</v>
      </c>
      <c r="AB61" s="51"/>
      <c r="AC61" s="43">
        <f t="shared" si="16"/>
        <v>0</v>
      </c>
      <c r="AD61" s="32"/>
      <c r="AE61" s="26"/>
      <c r="AF61" s="31"/>
      <c r="AG61" s="14"/>
      <c r="AH61" s="31"/>
      <c r="AI61" s="14"/>
      <c r="AJ61" s="31"/>
      <c r="AK61" s="14"/>
      <c r="AL61" s="43">
        <f t="shared" si="17"/>
        <v>0</v>
      </c>
      <c r="AM61" s="46">
        <f t="shared" si="18"/>
        <v>0</v>
      </c>
    </row>
    <row r="62" spans="1:39" x14ac:dyDescent="0.25">
      <c r="K62" s="8">
        <f>50/K3</f>
        <v>2.0833333333333335</v>
      </c>
      <c r="L62" s="8">
        <f>50/L3</f>
        <v>5</v>
      </c>
      <c r="M62" s="8">
        <f>50/M3</f>
        <v>2.3809523809523809</v>
      </c>
      <c r="N62" s="8">
        <f>50/N3</f>
        <v>1.7241379310344827</v>
      </c>
      <c r="O62" s="8">
        <f>50/O3</f>
        <v>-50</v>
      </c>
      <c r="P62" s="8"/>
      <c r="Q62" s="8"/>
      <c r="R62" s="8"/>
      <c r="S62" s="8"/>
      <c r="T62" s="8"/>
      <c r="U62" s="8">
        <f>100/U3</f>
        <v>3.5714285714285716</v>
      </c>
      <c r="V62" s="8">
        <f>100/V3</f>
        <v>2.6315789473684212</v>
      </c>
      <c r="W62" s="8">
        <f>100/W3</f>
        <v>1.3698630136986301</v>
      </c>
      <c r="X62" s="8">
        <f>100/X3</f>
        <v>-100</v>
      </c>
      <c r="Y62" s="8"/>
      <c r="Z62" s="8"/>
      <c r="AA62" s="8">
        <f>150/AA3</f>
        <v>5</v>
      </c>
      <c r="AB62" s="8"/>
      <c r="AC62" s="8">
        <v>-150</v>
      </c>
      <c r="AD62" s="8"/>
      <c r="AE62" s="8">
        <f>25/AE3</f>
        <v>0.42372881355932202</v>
      </c>
      <c r="AF62" s="8"/>
      <c r="AG62" s="8">
        <f>25/AG3</f>
        <v>2.2727272727272729</v>
      </c>
      <c r="AH62" s="8"/>
      <c r="AI62" s="8">
        <f>25/AI3</f>
        <v>1.1904761904761905</v>
      </c>
      <c r="AJ62" s="8"/>
      <c r="AK62" s="8" t="e">
        <f>25/AK3</f>
        <v>#DIV/0!</v>
      </c>
      <c r="AL62" s="8"/>
      <c r="AM62" s="8"/>
    </row>
    <row r="63" spans="1:39" x14ac:dyDescent="0.25">
      <c r="A63" s="5"/>
      <c r="B63" s="5"/>
      <c r="C63" s="5"/>
      <c r="D63" s="72"/>
      <c r="E63" s="5"/>
      <c r="F63" s="5"/>
      <c r="G63" s="5"/>
      <c r="H63" s="5"/>
      <c r="I63" s="5"/>
      <c r="J63" s="5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</row>
    <row r="64" spans="1:39" x14ac:dyDescent="0.25">
      <c r="A64" s="5"/>
      <c r="B64" s="4"/>
      <c r="C64" s="4"/>
      <c r="D64" s="86"/>
      <c r="E64" s="4"/>
      <c r="F64" s="5"/>
      <c r="G64" s="5"/>
      <c r="H64" s="5"/>
      <c r="I64" s="5"/>
      <c r="J64" s="5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spans="1:39" x14ac:dyDescent="0.25">
      <c r="A65" s="5"/>
      <c r="B65" s="6"/>
      <c r="C65" s="6"/>
      <c r="D65" s="89"/>
      <c r="E65" s="6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x14ac:dyDescent="0.25">
      <c r="B66" s="6"/>
      <c r="C66" s="6"/>
      <c r="D66" s="89"/>
      <c r="E66" s="6"/>
    </row>
    <row r="67" spans="1:39" x14ac:dyDescent="0.25">
      <c r="B67" s="6"/>
      <c r="C67" s="6"/>
      <c r="D67" s="89"/>
      <c r="E67" s="6"/>
    </row>
    <row r="68" spans="1:39" x14ac:dyDescent="0.25">
      <c r="B68" s="6"/>
      <c r="C68" s="6"/>
      <c r="D68" s="89"/>
      <c r="E68" s="6"/>
    </row>
    <row r="69" spans="1:39" x14ac:dyDescent="0.25">
      <c r="B69" s="6"/>
      <c r="C69" s="6"/>
      <c r="D69" s="89"/>
      <c r="E69" s="6"/>
    </row>
    <row r="70" spans="1:39" x14ac:dyDescent="0.25">
      <c r="B70" s="6"/>
      <c r="C70" s="6"/>
      <c r="D70" s="89"/>
      <c r="E70" s="6"/>
    </row>
    <row r="71" spans="1:39" x14ac:dyDescent="0.25">
      <c r="B71" s="6"/>
      <c r="C71" s="6"/>
      <c r="D71" s="89"/>
      <c r="E71" s="6"/>
    </row>
  </sheetData>
  <sortState ref="B5:AM61">
    <sortCondition descending="1" ref="AM5:AM6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AV102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1" max="1" width="4.85546875" customWidth="1"/>
    <col min="2" max="2" width="21.7109375" customWidth="1"/>
    <col min="3" max="3" width="5.7109375" customWidth="1"/>
    <col min="4" max="4" width="9.28515625" customWidth="1"/>
    <col min="5" max="5" width="25.28515625" customWidth="1"/>
    <col min="6" max="47" width="9.140625" customWidth="1"/>
  </cols>
  <sheetData>
    <row r="1" spans="1:48" x14ac:dyDescent="0.25">
      <c r="A1" s="5"/>
      <c r="B1" s="5" t="s">
        <v>144</v>
      </c>
      <c r="C1" s="5"/>
      <c r="D1" s="5"/>
      <c r="E1" s="5"/>
      <c r="F1" s="57"/>
      <c r="G1" s="57"/>
      <c r="H1" s="57"/>
      <c r="I1" s="57"/>
      <c r="J1" s="72" t="s">
        <v>116</v>
      </c>
      <c r="K1" s="57"/>
      <c r="L1" s="57"/>
      <c r="M1" s="57"/>
      <c r="N1" s="57"/>
      <c r="O1" s="57"/>
      <c r="P1" s="57"/>
      <c r="Q1" s="57"/>
      <c r="R1" s="57"/>
      <c r="S1" s="57"/>
      <c r="T1" s="57" t="s">
        <v>117</v>
      </c>
      <c r="U1" s="57"/>
      <c r="V1" s="57"/>
      <c r="W1" s="57"/>
      <c r="X1" s="57"/>
      <c r="Y1" s="57"/>
      <c r="Z1" s="57"/>
      <c r="AA1" s="57"/>
      <c r="AB1" s="57">
        <v>150</v>
      </c>
      <c r="AC1" s="57"/>
      <c r="AD1" s="57"/>
      <c r="AE1" s="57"/>
      <c r="AF1" s="57"/>
      <c r="AG1" s="57" t="s">
        <v>118</v>
      </c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"/>
    </row>
    <row r="2" spans="1:48" x14ac:dyDescent="0.25">
      <c r="A2" s="5"/>
      <c r="B2" s="11"/>
      <c r="C2" s="13"/>
      <c r="D2" s="13"/>
      <c r="E2" s="13"/>
      <c r="F2" s="57"/>
      <c r="G2" s="57"/>
      <c r="H2" s="57"/>
      <c r="I2" s="57"/>
      <c r="J2" s="57"/>
      <c r="K2" s="57"/>
      <c r="L2" s="57" t="s">
        <v>4</v>
      </c>
      <c r="M2" s="57" t="s">
        <v>182</v>
      </c>
      <c r="N2" s="57" t="s">
        <v>188</v>
      </c>
      <c r="O2" s="68" t="s">
        <v>85</v>
      </c>
      <c r="P2" s="57"/>
      <c r="Q2" s="57"/>
      <c r="R2" s="57"/>
      <c r="S2" s="57"/>
      <c r="T2" s="57"/>
      <c r="U2" s="57"/>
      <c r="V2" s="57"/>
      <c r="W2" s="57" t="s">
        <v>85</v>
      </c>
      <c r="X2" s="57" t="s">
        <v>115</v>
      </c>
      <c r="Y2" s="58" t="s">
        <v>79</v>
      </c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"/>
    </row>
    <row r="3" spans="1:48" x14ac:dyDescent="0.25">
      <c r="A3" s="1"/>
      <c r="B3" s="7"/>
      <c r="C3" s="7"/>
      <c r="D3" s="7"/>
      <c r="E3" s="7"/>
      <c r="F3" s="19" t="s">
        <v>4</v>
      </c>
      <c r="G3" s="37" t="s">
        <v>182</v>
      </c>
      <c r="H3" s="61" t="s">
        <v>187</v>
      </c>
      <c r="I3" s="19" t="s">
        <v>85</v>
      </c>
      <c r="J3" s="20"/>
      <c r="K3" s="20"/>
      <c r="L3" s="20">
        <v>19</v>
      </c>
      <c r="M3" s="34">
        <v>15</v>
      </c>
      <c r="N3" s="20">
        <v>24</v>
      </c>
      <c r="O3" s="34">
        <v>59</v>
      </c>
      <c r="P3" s="34">
        <v>-1</v>
      </c>
      <c r="Q3" s="34">
        <v>-1</v>
      </c>
      <c r="R3" s="47" t="s">
        <v>126</v>
      </c>
      <c r="S3" s="36" t="s">
        <v>85</v>
      </c>
      <c r="T3" s="18" t="s">
        <v>115</v>
      </c>
      <c r="U3" s="56" t="s">
        <v>79</v>
      </c>
      <c r="V3" s="18"/>
      <c r="W3" s="18">
        <v>53</v>
      </c>
      <c r="X3" s="24">
        <v>48</v>
      </c>
      <c r="Y3" s="18">
        <v>48</v>
      </c>
      <c r="Z3" s="24">
        <v>-1</v>
      </c>
      <c r="AA3" s="40" t="s">
        <v>227</v>
      </c>
      <c r="AB3" s="50" t="s">
        <v>208</v>
      </c>
      <c r="AC3" s="52">
        <v>-1</v>
      </c>
      <c r="AD3" s="29" t="s">
        <v>119</v>
      </c>
      <c r="AE3" s="27">
        <v>13</v>
      </c>
      <c r="AF3" s="27" t="s">
        <v>81</v>
      </c>
      <c r="AG3" s="27">
        <v>13</v>
      </c>
      <c r="AH3" s="27" t="s">
        <v>445</v>
      </c>
      <c r="AI3" s="27">
        <v>13</v>
      </c>
      <c r="AJ3" s="27" t="s">
        <v>191</v>
      </c>
      <c r="AK3" s="27">
        <v>12</v>
      </c>
      <c r="AL3" s="27" t="s">
        <v>196</v>
      </c>
      <c r="AM3" s="27">
        <v>47</v>
      </c>
      <c r="AN3" s="27" t="s">
        <v>211</v>
      </c>
      <c r="AO3" s="27">
        <v>28</v>
      </c>
      <c r="AP3" s="27" t="s">
        <v>188</v>
      </c>
      <c r="AQ3" s="27">
        <v>12</v>
      </c>
      <c r="AR3" s="54"/>
      <c r="AS3" s="27">
        <v>-1</v>
      </c>
      <c r="AT3" s="42" t="s">
        <v>126</v>
      </c>
      <c r="AU3" s="44"/>
      <c r="AV3" s="12"/>
    </row>
    <row r="4" spans="1:48" x14ac:dyDescent="0.25">
      <c r="A4" s="7" t="s">
        <v>0</v>
      </c>
      <c r="B4" s="1" t="s">
        <v>1</v>
      </c>
      <c r="C4" s="1" t="s">
        <v>50</v>
      </c>
      <c r="D4" s="1" t="s">
        <v>17</v>
      </c>
      <c r="E4" s="1" t="s">
        <v>5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3</v>
      </c>
      <c r="M4" s="35" t="s">
        <v>3</v>
      </c>
      <c r="N4" s="19" t="s">
        <v>3</v>
      </c>
      <c r="O4" s="35" t="s">
        <v>3</v>
      </c>
      <c r="P4" s="35" t="s">
        <v>3</v>
      </c>
      <c r="Q4" s="35" t="s">
        <v>3</v>
      </c>
      <c r="R4" s="47" t="s">
        <v>3</v>
      </c>
      <c r="S4" s="36" t="s">
        <v>2</v>
      </c>
      <c r="T4" s="21" t="s">
        <v>2</v>
      </c>
      <c r="U4" s="21" t="s">
        <v>2</v>
      </c>
      <c r="V4" s="25" t="s">
        <v>2</v>
      </c>
      <c r="W4" s="25" t="s">
        <v>3</v>
      </c>
      <c r="X4" s="25" t="s">
        <v>3</v>
      </c>
      <c r="Y4" s="21" t="s">
        <v>3</v>
      </c>
      <c r="Z4" s="25" t="s">
        <v>3</v>
      </c>
      <c r="AA4" s="40" t="s">
        <v>16</v>
      </c>
      <c r="AB4" s="49" t="s">
        <v>2</v>
      </c>
      <c r="AC4" s="53" t="s">
        <v>3</v>
      </c>
      <c r="AD4" s="29" t="s">
        <v>2</v>
      </c>
      <c r="AE4" s="28" t="s">
        <v>3</v>
      </c>
      <c r="AF4" s="28" t="s">
        <v>2</v>
      </c>
      <c r="AG4" s="28" t="s">
        <v>3</v>
      </c>
      <c r="AH4" s="28" t="s">
        <v>2</v>
      </c>
      <c r="AI4" s="28" t="s">
        <v>3</v>
      </c>
      <c r="AJ4" s="28" t="s">
        <v>2</v>
      </c>
      <c r="AK4" s="28" t="s">
        <v>3</v>
      </c>
      <c r="AL4" s="28" t="s">
        <v>2</v>
      </c>
      <c r="AM4" s="28" t="s">
        <v>3</v>
      </c>
      <c r="AN4" s="28" t="s">
        <v>2</v>
      </c>
      <c r="AO4" s="28" t="s">
        <v>3</v>
      </c>
      <c r="AP4" s="28" t="s">
        <v>2</v>
      </c>
      <c r="AQ4" s="28" t="s">
        <v>3</v>
      </c>
      <c r="AR4" s="28" t="s">
        <v>2</v>
      </c>
      <c r="AS4" s="28" t="s">
        <v>3</v>
      </c>
      <c r="AT4" s="42" t="s">
        <v>3</v>
      </c>
      <c r="AU4" s="45" t="s">
        <v>16</v>
      </c>
    </row>
    <row r="5" spans="1:48" x14ac:dyDescent="0.25">
      <c r="A5" s="74">
        <v>1</v>
      </c>
      <c r="B5" s="75" t="s">
        <v>18</v>
      </c>
      <c r="C5" s="75" t="s">
        <v>52</v>
      </c>
      <c r="D5" s="75">
        <v>2000</v>
      </c>
      <c r="E5" s="76" t="s">
        <v>167</v>
      </c>
      <c r="F5" s="2">
        <v>2</v>
      </c>
      <c r="G5" s="2"/>
      <c r="H5" s="38"/>
      <c r="I5" s="38"/>
      <c r="J5" s="38"/>
      <c r="K5" s="38"/>
      <c r="L5" s="14">
        <f>50-(F5*$L$95)+$L$95</f>
        <v>47.368421052631575</v>
      </c>
      <c r="M5" s="14">
        <v>0</v>
      </c>
      <c r="N5" s="14">
        <v>0</v>
      </c>
      <c r="O5" s="14">
        <v>0</v>
      </c>
      <c r="P5" s="14">
        <f t="shared" ref="P5:P36" si="0">50-(J5*$P$95)+$P$95</f>
        <v>0</v>
      </c>
      <c r="Q5" s="14">
        <f t="shared" ref="Q5:Q36" si="1">50-(K5*$Q$95)+$Q$95</f>
        <v>0</v>
      </c>
      <c r="R5" s="41">
        <f t="shared" ref="R5:R36" si="2">MAX(L5:P5)</f>
        <v>47.368421052631575</v>
      </c>
      <c r="S5" s="32">
        <v>3</v>
      </c>
      <c r="T5" s="38">
        <v>2</v>
      </c>
      <c r="U5" s="38"/>
      <c r="V5" s="48"/>
      <c r="W5" s="26">
        <f t="shared" ref="W5:W19" si="3">100-(S5*$W$95)+$W$95</f>
        <v>96.226415094339629</v>
      </c>
      <c r="X5" s="26">
        <f t="shared" ref="X5:X27" si="4">100-(T5*$X$95)+$X$95</f>
        <v>97.916666666666657</v>
      </c>
      <c r="Y5" s="26">
        <v>0</v>
      </c>
      <c r="Z5" s="26">
        <f t="shared" ref="Z5:Z36" si="5">100-(V5*$Z$95)+$Z$95</f>
        <v>0</v>
      </c>
      <c r="AA5" s="41">
        <f t="shared" ref="AA5:AA36" si="6">LARGE(W5:Z5,1)+LARGE(W5:Z5,2)</f>
        <v>194.14308176100627</v>
      </c>
      <c r="AB5" s="51"/>
      <c r="AC5" s="43">
        <f t="shared" ref="AC5:AC36" si="7">150-(AB5*$AC$95)+$AC$95</f>
        <v>0</v>
      </c>
      <c r="AD5" s="32"/>
      <c r="AE5" s="14"/>
      <c r="AF5" s="31"/>
      <c r="AG5" s="14"/>
      <c r="AH5" s="31"/>
      <c r="AI5" s="26"/>
      <c r="AJ5" s="31"/>
      <c r="AK5" s="14"/>
      <c r="AL5" s="31">
        <v>1</v>
      </c>
      <c r="AM5" s="14">
        <f>25-(AL5*$AM$95)+$AM$95</f>
        <v>25</v>
      </c>
      <c r="AN5" s="31"/>
      <c r="AO5" s="26"/>
      <c r="AP5" s="31"/>
      <c r="AQ5" s="26"/>
      <c r="AR5" s="31"/>
      <c r="AS5" s="26"/>
      <c r="AT5" s="43">
        <f t="shared" ref="AT5:AT36" si="8">MAX(AE5,AG5,AI5,AK5,AM5,AO5,AQ5,AS5)</f>
        <v>25</v>
      </c>
      <c r="AU5" s="46">
        <f t="shared" ref="AU5:AU36" si="9">R5+AA5+AC5+AT5</f>
        <v>266.51150281363783</v>
      </c>
    </row>
    <row r="6" spans="1:48" x14ac:dyDescent="0.25">
      <c r="A6" s="74">
        <v>2</v>
      </c>
      <c r="B6" s="74" t="s">
        <v>21</v>
      </c>
      <c r="C6" s="74" t="s">
        <v>53</v>
      </c>
      <c r="D6" s="74">
        <v>2002</v>
      </c>
      <c r="E6" s="74" t="s">
        <v>20</v>
      </c>
      <c r="F6" s="2"/>
      <c r="G6" s="2">
        <v>2</v>
      </c>
      <c r="H6" s="38"/>
      <c r="I6" s="38">
        <v>9</v>
      </c>
      <c r="J6" s="38"/>
      <c r="K6" s="38"/>
      <c r="L6" s="14">
        <v>0</v>
      </c>
      <c r="M6" s="14">
        <f>50-(G6*$M$95)+$M$95</f>
        <v>46.666666666666671</v>
      </c>
      <c r="N6" s="14">
        <v>0</v>
      </c>
      <c r="O6" s="14">
        <f>50-(I6*$O$95)+$O$95</f>
        <v>43.220338983050851</v>
      </c>
      <c r="P6" s="14">
        <f t="shared" si="0"/>
        <v>0</v>
      </c>
      <c r="Q6" s="14">
        <f t="shared" si="1"/>
        <v>0</v>
      </c>
      <c r="R6" s="41">
        <f t="shared" si="2"/>
        <v>46.666666666666671</v>
      </c>
      <c r="S6" s="32">
        <v>5</v>
      </c>
      <c r="T6" s="38">
        <v>4</v>
      </c>
      <c r="U6" s="38">
        <v>4</v>
      </c>
      <c r="V6" s="48"/>
      <c r="W6" s="26">
        <f t="shared" si="3"/>
        <v>92.452830188679243</v>
      </c>
      <c r="X6" s="26">
        <f t="shared" si="4"/>
        <v>93.75</v>
      </c>
      <c r="Y6" s="26">
        <f t="shared" ref="Y6:Y33" si="10">100-(U6*$Y$95)+$Y$95</f>
        <v>93.75</v>
      </c>
      <c r="Z6" s="26">
        <f t="shared" si="5"/>
        <v>0</v>
      </c>
      <c r="AA6" s="41">
        <f t="shared" si="6"/>
        <v>187.5</v>
      </c>
      <c r="AB6" s="51"/>
      <c r="AC6" s="43">
        <f t="shared" si="7"/>
        <v>0</v>
      </c>
      <c r="AD6" s="32"/>
      <c r="AE6" s="14"/>
      <c r="AF6" s="31">
        <v>1</v>
      </c>
      <c r="AG6" s="14">
        <f>25-(AF6*$AG$95)+$AG$95</f>
        <v>25</v>
      </c>
      <c r="AH6" s="31"/>
      <c r="AI6" s="26"/>
      <c r="AJ6" s="31"/>
      <c r="AK6" s="14"/>
      <c r="AL6" s="31"/>
      <c r="AM6" s="14"/>
      <c r="AN6" s="31"/>
      <c r="AO6" s="26"/>
      <c r="AP6" s="31"/>
      <c r="AQ6" s="14"/>
      <c r="AR6" s="31"/>
      <c r="AS6" s="26"/>
      <c r="AT6" s="43">
        <f t="shared" si="8"/>
        <v>25</v>
      </c>
      <c r="AU6" s="46">
        <f t="shared" si="9"/>
        <v>259.16666666666669</v>
      </c>
    </row>
    <row r="7" spans="1:48" x14ac:dyDescent="0.25">
      <c r="A7" s="74">
        <v>3</v>
      </c>
      <c r="B7" s="76" t="s">
        <v>114</v>
      </c>
      <c r="C7" s="74" t="s">
        <v>53</v>
      </c>
      <c r="D7" s="76">
        <v>2003</v>
      </c>
      <c r="E7" s="76" t="s">
        <v>139</v>
      </c>
      <c r="F7" s="2"/>
      <c r="G7" s="2"/>
      <c r="H7" s="38"/>
      <c r="I7" s="38">
        <v>2</v>
      </c>
      <c r="J7" s="38"/>
      <c r="K7" s="38"/>
      <c r="L7" s="14">
        <v>0</v>
      </c>
      <c r="M7" s="14">
        <v>0</v>
      </c>
      <c r="N7" s="14">
        <v>0</v>
      </c>
      <c r="O7" s="14">
        <f>50-(I7*$O$95)+$O$95</f>
        <v>49.152542372881356</v>
      </c>
      <c r="P7" s="14">
        <f t="shared" si="0"/>
        <v>0</v>
      </c>
      <c r="Q7" s="14">
        <f t="shared" si="1"/>
        <v>0</v>
      </c>
      <c r="R7" s="41">
        <f t="shared" si="2"/>
        <v>49.152542372881356</v>
      </c>
      <c r="S7" s="32">
        <v>7</v>
      </c>
      <c r="T7" s="38">
        <v>8</v>
      </c>
      <c r="U7" s="38">
        <v>11</v>
      </c>
      <c r="V7" s="48"/>
      <c r="W7" s="26">
        <f t="shared" si="3"/>
        <v>88.679245283018872</v>
      </c>
      <c r="X7" s="26">
        <f t="shared" si="4"/>
        <v>85.416666666666657</v>
      </c>
      <c r="Y7" s="26">
        <f t="shared" si="10"/>
        <v>79.166666666666657</v>
      </c>
      <c r="Z7" s="26">
        <f t="shared" si="5"/>
        <v>0</v>
      </c>
      <c r="AA7" s="41">
        <f t="shared" si="6"/>
        <v>174.09591194968553</v>
      </c>
      <c r="AB7" s="51"/>
      <c r="AC7" s="43">
        <f t="shared" si="7"/>
        <v>0</v>
      </c>
      <c r="AD7" s="32"/>
      <c r="AE7" s="14"/>
      <c r="AF7" s="31"/>
      <c r="AG7" s="14"/>
      <c r="AH7" s="31"/>
      <c r="AI7" s="26"/>
      <c r="AJ7" s="31"/>
      <c r="AK7" s="14"/>
      <c r="AL7" s="31">
        <v>21</v>
      </c>
      <c r="AM7" s="14">
        <f>25-(AL7*$AM$95)+$AM$95</f>
        <v>14.361702127659575</v>
      </c>
      <c r="AN7" s="31">
        <v>3</v>
      </c>
      <c r="AO7" s="26">
        <f>25-(AN7*$AO$95)+$AO$95</f>
        <v>23.214285714285712</v>
      </c>
      <c r="AP7" s="31"/>
      <c r="AQ7" s="26"/>
      <c r="AR7" s="31"/>
      <c r="AS7" s="26"/>
      <c r="AT7" s="43">
        <f t="shared" si="8"/>
        <v>23.214285714285712</v>
      </c>
      <c r="AU7" s="46">
        <f t="shared" si="9"/>
        <v>246.46274003685261</v>
      </c>
    </row>
    <row r="8" spans="1:48" x14ac:dyDescent="0.25">
      <c r="A8" s="3">
        <v>4</v>
      </c>
      <c r="B8" s="23" t="s">
        <v>146</v>
      </c>
      <c r="C8" s="1" t="s">
        <v>53</v>
      </c>
      <c r="D8" s="15">
        <v>2003</v>
      </c>
      <c r="E8" s="1" t="s">
        <v>77</v>
      </c>
      <c r="F8" s="2"/>
      <c r="G8" s="2"/>
      <c r="H8" s="38">
        <v>3</v>
      </c>
      <c r="I8" s="38"/>
      <c r="J8" s="38"/>
      <c r="K8" s="38"/>
      <c r="L8" s="14">
        <v>0</v>
      </c>
      <c r="M8" s="14">
        <v>0</v>
      </c>
      <c r="N8" s="14">
        <f>50-(H8*$N$95)+$N$95</f>
        <v>45.833333333333336</v>
      </c>
      <c r="O8" s="14">
        <v>0</v>
      </c>
      <c r="P8" s="14">
        <f t="shared" si="0"/>
        <v>0</v>
      </c>
      <c r="Q8" s="14">
        <f t="shared" si="1"/>
        <v>0</v>
      </c>
      <c r="R8" s="41">
        <f t="shared" si="2"/>
        <v>45.833333333333336</v>
      </c>
      <c r="S8" s="32">
        <v>8</v>
      </c>
      <c r="T8" s="38">
        <v>15</v>
      </c>
      <c r="U8" s="38">
        <v>8</v>
      </c>
      <c r="V8" s="48"/>
      <c r="W8" s="26">
        <f t="shared" si="3"/>
        <v>86.79245283018868</v>
      </c>
      <c r="X8" s="26">
        <f t="shared" si="4"/>
        <v>70.833333333333329</v>
      </c>
      <c r="Y8" s="26">
        <f t="shared" si="10"/>
        <v>85.416666666666657</v>
      </c>
      <c r="Z8" s="26">
        <f t="shared" si="5"/>
        <v>0</v>
      </c>
      <c r="AA8" s="41">
        <f t="shared" si="6"/>
        <v>172.20911949685535</v>
      </c>
      <c r="AB8" s="51"/>
      <c r="AC8" s="43">
        <f t="shared" si="7"/>
        <v>0</v>
      </c>
      <c r="AD8" s="32"/>
      <c r="AE8" s="14"/>
      <c r="AF8" s="31"/>
      <c r="AG8" s="14"/>
      <c r="AH8" s="31"/>
      <c r="AI8" s="26"/>
      <c r="AJ8" s="31"/>
      <c r="AK8" s="14"/>
      <c r="AL8" s="31">
        <v>5</v>
      </c>
      <c r="AM8" s="14">
        <f>25-(AL8*$AM$95)+$AM$95</f>
        <v>22.872340425531913</v>
      </c>
      <c r="AN8" s="31"/>
      <c r="AO8" s="26"/>
      <c r="AP8" s="31">
        <v>1</v>
      </c>
      <c r="AQ8" s="26">
        <f>25-(AP8*$AQ$95)+$AQ$95</f>
        <v>25</v>
      </c>
      <c r="AR8" s="31"/>
      <c r="AS8" s="26"/>
      <c r="AT8" s="43">
        <f t="shared" si="8"/>
        <v>25</v>
      </c>
      <c r="AU8" s="46">
        <f t="shared" si="9"/>
        <v>243.04245283018869</v>
      </c>
    </row>
    <row r="9" spans="1:48" x14ac:dyDescent="0.25">
      <c r="A9" s="3">
        <v>5</v>
      </c>
      <c r="B9" s="1" t="s">
        <v>25</v>
      </c>
      <c r="C9" s="1" t="s">
        <v>53</v>
      </c>
      <c r="D9" s="1">
        <v>2003</v>
      </c>
      <c r="E9" s="1" t="s">
        <v>372</v>
      </c>
      <c r="F9" s="2">
        <v>1</v>
      </c>
      <c r="G9" s="2"/>
      <c r="H9" s="38"/>
      <c r="I9" s="38">
        <v>15</v>
      </c>
      <c r="J9" s="38"/>
      <c r="K9" s="38"/>
      <c r="L9" s="14">
        <f>50-(F9*$L$95)+$L$95</f>
        <v>50</v>
      </c>
      <c r="M9" s="14">
        <v>0</v>
      </c>
      <c r="N9" s="14">
        <v>0</v>
      </c>
      <c r="O9" s="14">
        <f t="shared" ref="O9:O14" si="11">50-(I9*$O$95)+$O$95</f>
        <v>38.135593220338983</v>
      </c>
      <c r="P9" s="14">
        <f t="shared" si="0"/>
        <v>0</v>
      </c>
      <c r="Q9" s="14">
        <f t="shared" si="1"/>
        <v>0</v>
      </c>
      <c r="R9" s="41">
        <f t="shared" si="2"/>
        <v>50</v>
      </c>
      <c r="S9" s="32">
        <v>2</v>
      </c>
      <c r="T9" s="38">
        <v>48</v>
      </c>
      <c r="U9" s="38">
        <v>5</v>
      </c>
      <c r="V9" s="48"/>
      <c r="W9" s="26">
        <f t="shared" si="3"/>
        <v>98.113207547169822</v>
      </c>
      <c r="X9" s="26">
        <f t="shared" si="4"/>
        <v>2.0833333333333335</v>
      </c>
      <c r="Y9" s="26">
        <f t="shared" si="10"/>
        <v>91.666666666666657</v>
      </c>
      <c r="Z9" s="26">
        <f t="shared" si="5"/>
        <v>0</v>
      </c>
      <c r="AA9" s="41">
        <f t="shared" si="6"/>
        <v>189.77987421383648</v>
      </c>
      <c r="AB9" s="51"/>
      <c r="AC9" s="43">
        <f t="shared" si="7"/>
        <v>0</v>
      </c>
      <c r="AD9" s="32"/>
      <c r="AE9" s="14"/>
      <c r="AF9" s="31"/>
      <c r="AG9" s="14"/>
      <c r="AH9" s="31"/>
      <c r="AI9" s="26"/>
      <c r="AJ9" s="31"/>
      <c r="AK9" s="14"/>
      <c r="AL9" s="31"/>
      <c r="AM9" s="14"/>
      <c r="AN9" s="31"/>
      <c r="AO9" s="14"/>
      <c r="AP9" s="31"/>
      <c r="AQ9" s="26"/>
      <c r="AR9" s="31"/>
      <c r="AS9" s="26"/>
      <c r="AT9" s="43">
        <f t="shared" si="8"/>
        <v>0</v>
      </c>
      <c r="AU9" s="46">
        <f t="shared" si="9"/>
        <v>239.77987421383648</v>
      </c>
    </row>
    <row r="10" spans="1:48" x14ac:dyDescent="0.25">
      <c r="A10" s="3">
        <v>6</v>
      </c>
      <c r="B10" s="3" t="s">
        <v>40</v>
      </c>
      <c r="C10" s="1" t="s">
        <v>53</v>
      </c>
      <c r="D10" s="3">
        <v>2002</v>
      </c>
      <c r="E10" s="3" t="s">
        <v>8</v>
      </c>
      <c r="F10" s="59"/>
      <c r="G10" s="2"/>
      <c r="H10" s="38"/>
      <c r="I10" s="38">
        <v>3</v>
      </c>
      <c r="J10" s="38"/>
      <c r="K10" s="38"/>
      <c r="L10" s="14">
        <v>0</v>
      </c>
      <c r="M10" s="14">
        <v>0</v>
      </c>
      <c r="N10" s="14">
        <v>0</v>
      </c>
      <c r="O10" s="14">
        <f t="shared" si="11"/>
        <v>48.305084745762713</v>
      </c>
      <c r="P10" s="14">
        <f t="shared" si="0"/>
        <v>0</v>
      </c>
      <c r="Q10" s="14">
        <f t="shared" si="1"/>
        <v>0</v>
      </c>
      <c r="R10" s="41">
        <f t="shared" si="2"/>
        <v>48.305084745762713</v>
      </c>
      <c r="S10" s="32">
        <v>1</v>
      </c>
      <c r="T10" s="38">
        <v>9</v>
      </c>
      <c r="U10" s="38">
        <v>6</v>
      </c>
      <c r="V10" s="31"/>
      <c r="W10" s="26">
        <f t="shared" si="3"/>
        <v>100</v>
      </c>
      <c r="X10" s="26">
        <f t="shared" si="4"/>
        <v>83.333333333333329</v>
      </c>
      <c r="Y10" s="26">
        <f t="shared" si="10"/>
        <v>89.583333333333329</v>
      </c>
      <c r="Z10" s="26">
        <f t="shared" si="5"/>
        <v>0</v>
      </c>
      <c r="AA10" s="41">
        <f t="shared" si="6"/>
        <v>189.58333333333331</v>
      </c>
      <c r="AB10" s="51"/>
      <c r="AC10" s="43">
        <f t="shared" si="7"/>
        <v>0</v>
      </c>
      <c r="AD10" s="32"/>
      <c r="AE10" s="14"/>
      <c r="AF10" s="31"/>
      <c r="AG10" s="14"/>
      <c r="AH10" s="31"/>
      <c r="AI10" s="26"/>
      <c r="AJ10" s="31"/>
      <c r="AK10" s="14"/>
      <c r="AL10" s="31"/>
      <c r="AM10" s="14"/>
      <c r="AN10" s="31"/>
      <c r="AO10" s="26"/>
      <c r="AP10" s="31"/>
      <c r="AQ10" s="14"/>
      <c r="AR10" s="31"/>
      <c r="AS10" s="26"/>
      <c r="AT10" s="43">
        <f t="shared" si="8"/>
        <v>0</v>
      </c>
      <c r="AU10" s="46">
        <f t="shared" si="9"/>
        <v>237.88841807909603</v>
      </c>
    </row>
    <row r="11" spans="1:48" x14ac:dyDescent="0.25">
      <c r="A11" s="3">
        <v>7</v>
      </c>
      <c r="B11" s="1" t="s">
        <v>41</v>
      </c>
      <c r="C11" s="1" t="s">
        <v>53</v>
      </c>
      <c r="D11" s="1">
        <v>2003</v>
      </c>
      <c r="E11" s="1" t="s">
        <v>8</v>
      </c>
      <c r="F11" s="2"/>
      <c r="G11" s="2"/>
      <c r="H11" s="38">
        <v>4</v>
      </c>
      <c r="I11" s="38">
        <v>23</v>
      </c>
      <c r="J11" s="38"/>
      <c r="K11" s="38"/>
      <c r="L11" s="14">
        <v>0</v>
      </c>
      <c r="M11" s="14">
        <v>0</v>
      </c>
      <c r="N11" s="14">
        <f>50-(H11*$N$95)+$N$95</f>
        <v>43.75</v>
      </c>
      <c r="O11" s="14">
        <f t="shared" si="11"/>
        <v>31.35593220338983</v>
      </c>
      <c r="P11" s="14">
        <f t="shared" si="0"/>
        <v>0</v>
      </c>
      <c r="Q11" s="14">
        <f t="shared" si="1"/>
        <v>0</v>
      </c>
      <c r="R11" s="41">
        <f t="shared" si="2"/>
        <v>43.75</v>
      </c>
      <c r="S11" s="32">
        <v>13</v>
      </c>
      <c r="T11" s="38">
        <v>5</v>
      </c>
      <c r="U11" s="38">
        <v>26</v>
      </c>
      <c r="V11" s="31"/>
      <c r="W11" s="26">
        <f t="shared" si="3"/>
        <v>77.358490566037744</v>
      </c>
      <c r="X11" s="26">
        <f t="shared" si="4"/>
        <v>91.666666666666657</v>
      </c>
      <c r="Y11" s="26">
        <f t="shared" si="10"/>
        <v>47.916666666666664</v>
      </c>
      <c r="Z11" s="26">
        <f t="shared" si="5"/>
        <v>0</v>
      </c>
      <c r="AA11" s="41">
        <f t="shared" si="6"/>
        <v>169.0251572327044</v>
      </c>
      <c r="AB11" s="51"/>
      <c r="AC11" s="43">
        <f t="shared" si="7"/>
        <v>0</v>
      </c>
      <c r="AD11" s="32"/>
      <c r="AE11" s="14"/>
      <c r="AF11" s="31"/>
      <c r="AG11" s="14"/>
      <c r="AH11" s="31"/>
      <c r="AI11" s="26"/>
      <c r="AJ11" s="31"/>
      <c r="AK11" s="14"/>
      <c r="AL11" s="31">
        <v>3</v>
      </c>
      <c r="AM11" s="14">
        <f>25-(AL11*$AM$95)+$AM$95</f>
        <v>23.936170212765958</v>
      </c>
      <c r="AN11" s="31"/>
      <c r="AO11" s="26"/>
      <c r="AP11" s="31"/>
      <c r="AQ11" s="26"/>
      <c r="AR11" s="31"/>
      <c r="AS11" s="26"/>
      <c r="AT11" s="43">
        <f t="shared" si="8"/>
        <v>23.936170212765958</v>
      </c>
      <c r="AU11" s="46">
        <f t="shared" si="9"/>
        <v>236.71132744547037</v>
      </c>
    </row>
    <row r="12" spans="1:48" x14ac:dyDescent="0.25">
      <c r="A12" s="3">
        <v>8</v>
      </c>
      <c r="B12" s="1" t="s">
        <v>91</v>
      </c>
      <c r="C12" s="1" t="s">
        <v>53</v>
      </c>
      <c r="D12" s="1">
        <v>2003</v>
      </c>
      <c r="E12" s="1" t="s">
        <v>372</v>
      </c>
      <c r="F12" s="59">
        <v>4</v>
      </c>
      <c r="G12" s="2"/>
      <c r="H12" s="38"/>
      <c r="I12" s="38">
        <v>4</v>
      </c>
      <c r="J12" s="38"/>
      <c r="K12" s="38"/>
      <c r="L12" s="14">
        <f>50-(F12*$L$95)+$L$95</f>
        <v>42.10526315789474</v>
      </c>
      <c r="M12" s="14">
        <v>0</v>
      </c>
      <c r="N12" s="14">
        <v>0</v>
      </c>
      <c r="O12" s="14">
        <f t="shared" si="11"/>
        <v>47.457627118644069</v>
      </c>
      <c r="P12" s="14">
        <f t="shared" si="0"/>
        <v>0</v>
      </c>
      <c r="Q12" s="14">
        <f t="shared" si="1"/>
        <v>0</v>
      </c>
      <c r="R12" s="41">
        <f t="shared" si="2"/>
        <v>47.457627118644069</v>
      </c>
      <c r="S12" s="32">
        <v>6</v>
      </c>
      <c r="T12" s="38">
        <v>3</v>
      </c>
      <c r="U12" s="38">
        <v>7</v>
      </c>
      <c r="V12" s="31"/>
      <c r="W12" s="26">
        <f t="shared" si="3"/>
        <v>90.566037735849065</v>
      </c>
      <c r="X12" s="26">
        <f t="shared" si="4"/>
        <v>95.833333333333329</v>
      </c>
      <c r="Y12" s="26">
        <f t="shared" si="10"/>
        <v>87.5</v>
      </c>
      <c r="Z12" s="26">
        <f t="shared" si="5"/>
        <v>0</v>
      </c>
      <c r="AA12" s="41">
        <f t="shared" si="6"/>
        <v>186.39937106918239</v>
      </c>
      <c r="AB12" s="51"/>
      <c r="AC12" s="43">
        <f t="shared" si="7"/>
        <v>0</v>
      </c>
      <c r="AD12" s="32"/>
      <c r="AE12" s="14"/>
      <c r="AF12" s="31"/>
      <c r="AG12" s="14"/>
      <c r="AH12" s="31"/>
      <c r="AI12" s="26"/>
      <c r="AJ12" s="31"/>
      <c r="AK12" s="14"/>
      <c r="AL12" s="31"/>
      <c r="AM12" s="14"/>
      <c r="AN12" s="31"/>
      <c r="AO12" s="26"/>
      <c r="AP12" s="31"/>
      <c r="AQ12" s="26"/>
      <c r="AR12" s="31"/>
      <c r="AS12" s="26"/>
      <c r="AT12" s="43">
        <f t="shared" si="8"/>
        <v>0</v>
      </c>
      <c r="AU12" s="46">
        <f t="shared" si="9"/>
        <v>233.85699818782646</v>
      </c>
    </row>
    <row r="13" spans="1:48" x14ac:dyDescent="0.25">
      <c r="A13" s="3">
        <v>9</v>
      </c>
      <c r="B13" s="1" t="s">
        <v>95</v>
      </c>
      <c r="C13" s="1" t="s">
        <v>53</v>
      </c>
      <c r="D13" s="1">
        <v>2003</v>
      </c>
      <c r="E13" s="22" t="s">
        <v>148</v>
      </c>
      <c r="F13" s="2"/>
      <c r="G13" s="2"/>
      <c r="H13" s="38"/>
      <c r="I13" s="38">
        <v>6</v>
      </c>
      <c r="J13" s="38"/>
      <c r="K13" s="38"/>
      <c r="L13" s="14">
        <v>0</v>
      </c>
      <c r="M13" s="14">
        <v>0</v>
      </c>
      <c r="N13" s="14">
        <v>0</v>
      </c>
      <c r="O13" s="14">
        <f t="shared" si="11"/>
        <v>45.762711864406782</v>
      </c>
      <c r="P13" s="14">
        <f t="shared" si="0"/>
        <v>0</v>
      </c>
      <c r="Q13" s="14">
        <f t="shared" si="1"/>
        <v>0</v>
      </c>
      <c r="R13" s="41">
        <f t="shared" si="2"/>
        <v>45.762711864406782</v>
      </c>
      <c r="S13" s="32">
        <v>9</v>
      </c>
      <c r="T13" s="38">
        <v>18</v>
      </c>
      <c r="U13" s="38">
        <v>10</v>
      </c>
      <c r="V13" s="31"/>
      <c r="W13" s="26">
        <f t="shared" si="3"/>
        <v>84.905660377358501</v>
      </c>
      <c r="X13" s="26">
        <f t="shared" si="4"/>
        <v>64.583333333333329</v>
      </c>
      <c r="Y13" s="26">
        <f t="shared" si="10"/>
        <v>81.249999999999986</v>
      </c>
      <c r="Z13" s="26">
        <f t="shared" si="5"/>
        <v>0</v>
      </c>
      <c r="AA13" s="41">
        <f t="shared" si="6"/>
        <v>166.15566037735849</v>
      </c>
      <c r="AB13" s="51"/>
      <c r="AC13" s="43">
        <f t="shared" si="7"/>
        <v>0</v>
      </c>
      <c r="AD13" s="32"/>
      <c r="AE13" s="14"/>
      <c r="AF13" s="31"/>
      <c r="AG13" s="14"/>
      <c r="AH13" s="31"/>
      <c r="AI13" s="26"/>
      <c r="AJ13" s="31"/>
      <c r="AK13" s="14"/>
      <c r="AL13" s="31">
        <v>8</v>
      </c>
      <c r="AM13" s="14">
        <f>25-(AL13*$AM$95)+$AM$95</f>
        <v>21.276595744680851</v>
      </c>
      <c r="AN13" s="31">
        <v>14</v>
      </c>
      <c r="AO13" s="14">
        <f>25-(AN13*$AO$95)+$AO$95</f>
        <v>13.392857142857142</v>
      </c>
      <c r="AP13" s="31"/>
      <c r="AQ13" s="14"/>
      <c r="AR13" s="31"/>
      <c r="AS13" s="26"/>
      <c r="AT13" s="43">
        <f t="shared" si="8"/>
        <v>21.276595744680851</v>
      </c>
      <c r="AU13" s="46">
        <f t="shared" si="9"/>
        <v>233.19496798644613</v>
      </c>
    </row>
    <row r="14" spans="1:48" x14ac:dyDescent="0.25">
      <c r="A14" s="3">
        <v>10</v>
      </c>
      <c r="B14" s="1" t="s">
        <v>27</v>
      </c>
      <c r="C14" s="1" t="s">
        <v>53</v>
      </c>
      <c r="D14" s="1">
        <v>2003</v>
      </c>
      <c r="E14" s="1" t="s">
        <v>243</v>
      </c>
      <c r="F14" s="2">
        <v>3</v>
      </c>
      <c r="G14" s="2"/>
      <c r="H14" s="38"/>
      <c r="I14" s="38">
        <v>5</v>
      </c>
      <c r="J14" s="38"/>
      <c r="K14" s="38"/>
      <c r="L14" s="14">
        <f>50-(F14*$L$95)+$L$95</f>
        <v>44.736842105263165</v>
      </c>
      <c r="M14" s="14">
        <v>0</v>
      </c>
      <c r="N14" s="14">
        <v>0</v>
      </c>
      <c r="O14" s="14">
        <f t="shared" si="11"/>
        <v>46.610169491525426</v>
      </c>
      <c r="P14" s="14">
        <f t="shared" si="0"/>
        <v>0</v>
      </c>
      <c r="Q14" s="14">
        <f t="shared" si="1"/>
        <v>0</v>
      </c>
      <c r="R14" s="41">
        <f t="shared" si="2"/>
        <v>46.610169491525426</v>
      </c>
      <c r="S14" s="32">
        <v>29</v>
      </c>
      <c r="T14" s="38">
        <v>13</v>
      </c>
      <c r="U14" s="38">
        <v>9</v>
      </c>
      <c r="V14" s="31"/>
      <c r="W14" s="26">
        <f t="shared" si="3"/>
        <v>47.169811320754711</v>
      </c>
      <c r="X14" s="26">
        <f t="shared" si="4"/>
        <v>74.999999999999986</v>
      </c>
      <c r="Y14" s="26">
        <f t="shared" si="10"/>
        <v>83.333333333333329</v>
      </c>
      <c r="Z14" s="26">
        <f t="shared" si="5"/>
        <v>0</v>
      </c>
      <c r="AA14" s="41">
        <f t="shared" si="6"/>
        <v>158.33333333333331</v>
      </c>
      <c r="AB14" s="51"/>
      <c r="AC14" s="43">
        <f t="shared" si="7"/>
        <v>0</v>
      </c>
      <c r="AD14" s="32">
        <v>2</v>
      </c>
      <c r="AE14" s="14">
        <f>25-(AD14*$AE$95)+$AE$95</f>
        <v>23.076923076923077</v>
      </c>
      <c r="AF14" s="31"/>
      <c r="AG14" s="14"/>
      <c r="AH14" s="31"/>
      <c r="AI14" s="26"/>
      <c r="AJ14" s="31"/>
      <c r="AK14" s="14"/>
      <c r="AL14" s="31"/>
      <c r="AM14" s="14"/>
      <c r="AN14" s="31">
        <v>19</v>
      </c>
      <c r="AO14" s="26">
        <f>25-(AN14*$AO$95)+$AO$95</f>
        <v>8.928571428571427</v>
      </c>
      <c r="AP14" s="31"/>
      <c r="AQ14" s="26"/>
      <c r="AR14" s="31"/>
      <c r="AS14" s="26"/>
      <c r="AT14" s="43">
        <f t="shared" si="8"/>
        <v>23.076923076923077</v>
      </c>
      <c r="AU14" s="46">
        <f t="shared" si="9"/>
        <v>228.02042590178181</v>
      </c>
    </row>
    <row r="15" spans="1:48" x14ac:dyDescent="0.25">
      <c r="A15" s="3">
        <v>11</v>
      </c>
      <c r="B15" s="1" t="s">
        <v>90</v>
      </c>
      <c r="C15" s="1" t="s">
        <v>53</v>
      </c>
      <c r="D15" s="1">
        <v>2002</v>
      </c>
      <c r="E15" s="1" t="s">
        <v>232</v>
      </c>
      <c r="F15" s="2"/>
      <c r="G15" s="2"/>
      <c r="H15" s="38">
        <v>9</v>
      </c>
      <c r="I15" s="38"/>
      <c r="J15" s="38"/>
      <c r="K15" s="38"/>
      <c r="L15" s="14">
        <v>0</v>
      </c>
      <c r="M15" s="14">
        <v>0</v>
      </c>
      <c r="N15" s="14">
        <f>50-(H15*$N$95)+$N$95</f>
        <v>33.333333333333336</v>
      </c>
      <c r="O15" s="14">
        <v>0</v>
      </c>
      <c r="P15" s="14">
        <f t="shared" si="0"/>
        <v>0</v>
      </c>
      <c r="Q15" s="14">
        <f t="shared" si="1"/>
        <v>0</v>
      </c>
      <c r="R15" s="41">
        <f t="shared" si="2"/>
        <v>33.333333333333336</v>
      </c>
      <c r="S15" s="32">
        <v>11</v>
      </c>
      <c r="T15" s="38">
        <v>7</v>
      </c>
      <c r="U15" s="38">
        <v>14</v>
      </c>
      <c r="V15" s="48"/>
      <c r="W15" s="26">
        <f t="shared" si="3"/>
        <v>81.132075471698116</v>
      </c>
      <c r="X15" s="26">
        <f t="shared" si="4"/>
        <v>87.5</v>
      </c>
      <c r="Y15" s="26">
        <f t="shared" si="10"/>
        <v>72.916666666666657</v>
      </c>
      <c r="Z15" s="26">
        <f t="shared" si="5"/>
        <v>0</v>
      </c>
      <c r="AA15" s="41">
        <f t="shared" si="6"/>
        <v>168.6320754716981</v>
      </c>
      <c r="AB15" s="51"/>
      <c r="AC15" s="43">
        <f t="shared" si="7"/>
        <v>0</v>
      </c>
      <c r="AD15" s="32"/>
      <c r="AE15" s="14"/>
      <c r="AF15" s="31"/>
      <c r="AG15" s="14"/>
      <c r="AH15" s="31"/>
      <c r="AI15" s="26"/>
      <c r="AJ15" s="31"/>
      <c r="AK15" s="14"/>
      <c r="AL15" s="31">
        <v>2</v>
      </c>
      <c r="AM15" s="14">
        <f>25-(AL15*$AM$95)+$AM$95</f>
        <v>24.468085106382979</v>
      </c>
      <c r="AN15" s="31"/>
      <c r="AO15" s="26"/>
      <c r="AP15" s="31"/>
      <c r="AQ15" s="14"/>
      <c r="AR15" s="31"/>
      <c r="AS15" s="26"/>
      <c r="AT15" s="43">
        <f t="shared" si="8"/>
        <v>24.468085106382979</v>
      </c>
      <c r="AU15" s="46">
        <f t="shared" si="9"/>
        <v>226.43349391141442</v>
      </c>
    </row>
    <row r="16" spans="1:48" x14ac:dyDescent="0.25">
      <c r="A16" s="3">
        <v>12</v>
      </c>
      <c r="B16" s="1" t="s">
        <v>145</v>
      </c>
      <c r="C16" s="1" t="s">
        <v>53</v>
      </c>
      <c r="D16" s="1">
        <v>2002</v>
      </c>
      <c r="E16" s="1" t="s">
        <v>7</v>
      </c>
      <c r="F16" s="2"/>
      <c r="G16" s="2"/>
      <c r="H16" s="38"/>
      <c r="I16" s="38"/>
      <c r="J16" s="38"/>
      <c r="K16" s="38"/>
      <c r="L16" s="14">
        <v>0</v>
      </c>
      <c r="M16" s="14">
        <v>0</v>
      </c>
      <c r="N16" s="14">
        <v>0</v>
      </c>
      <c r="O16" s="14">
        <v>0</v>
      </c>
      <c r="P16" s="14">
        <f t="shared" si="0"/>
        <v>0</v>
      </c>
      <c r="Q16" s="14">
        <f t="shared" si="1"/>
        <v>0</v>
      </c>
      <c r="R16" s="41">
        <f t="shared" si="2"/>
        <v>0</v>
      </c>
      <c r="S16" s="32">
        <v>4</v>
      </c>
      <c r="T16" s="38">
        <v>1</v>
      </c>
      <c r="U16" s="38">
        <v>3</v>
      </c>
      <c r="V16" s="48"/>
      <c r="W16" s="26">
        <f t="shared" si="3"/>
        <v>94.339622641509436</v>
      </c>
      <c r="X16" s="26">
        <f t="shared" si="4"/>
        <v>100</v>
      </c>
      <c r="Y16" s="26">
        <f t="shared" si="10"/>
        <v>95.833333333333329</v>
      </c>
      <c r="Z16" s="26">
        <f t="shared" si="5"/>
        <v>0</v>
      </c>
      <c r="AA16" s="41">
        <f t="shared" si="6"/>
        <v>195.83333333333331</v>
      </c>
      <c r="AB16" s="51"/>
      <c r="AC16" s="43">
        <f t="shared" si="7"/>
        <v>0</v>
      </c>
      <c r="AD16" s="32"/>
      <c r="AE16" s="14"/>
      <c r="AF16" s="31"/>
      <c r="AG16" s="14"/>
      <c r="AH16" s="31"/>
      <c r="AI16" s="26"/>
      <c r="AJ16" s="31"/>
      <c r="AK16" s="14"/>
      <c r="AL16" s="31"/>
      <c r="AM16" s="14"/>
      <c r="AN16" s="31">
        <v>1</v>
      </c>
      <c r="AO16" s="26">
        <f>25-(AN16*$AO$95)+$AO$95</f>
        <v>25</v>
      </c>
      <c r="AP16" s="31"/>
      <c r="AQ16" s="26"/>
      <c r="AR16" s="31"/>
      <c r="AS16" s="26"/>
      <c r="AT16" s="43">
        <f t="shared" si="8"/>
        <v>25</v>
      </c>
      <c r="AU16" s="46">
        <f t="shared" si="9"/>
        <v>220.83333333333331</v>
      </c>
    </row>
    <row r="17" spans="1:47" x14ac:dyDescent="0.25">
      <c r="A17" s="3">
        <v>13</v>
      </c>
      <c r="B17" s="22" t="s">
        <v>151</v>
      </c>
      <c r="C17" s="22" t="s">
        <v>53</v>
      </c>
      <c r="D17" s="22">
        <v>2002</v>
      </c>
      <c r="E17" s="22" t="s">
        <v>13</v>
      </c>
      <c r="F17" s="2"/>
      <c r="G17" s="2"/>
      <c r="H17" s="38">
        <v>11</v>
      </c>
      <c r="I17" s="38">
        <v>11</v>
      </c>
      <c r="J17" s="38"/>
      <c r="K17" s="38"/>
      <c r="L17" s="14">
        <v>0</v>
      </c>
      <c r="M17" s="14">
        <v>0</v>
      </c>
      <c r="N17" s="14">
        <f>50-(H17*$N$95)+$N$95</f>
        <v>29.166666666666664</v>
      </c>
      <c r="O17" s="14">
        <f>50-(I17*$O$95)+$O$95</f>
        <v>41.525423728813557</v>
      </c>
      <c r="P17" s="14">
        <f t="shared" si="0"/>
        <v>0</v>
      </c>
      <c r="Q17" s="14">
        <f t="shared" si="1"/>
        <v>0</v>
      </c>
      <c r="R17" s="41">
        <f t="shared" si="2"/>
        <v>41.525423728813557</v>
      </c>
      <c r="S17" s="32">
        <v>10</v>
      </c>
      <c r="T17" s="38">
        <v>14</v>
      </c>
      <c r="U17" s="38">
        <v>18</v>
      </c>
      <c r="V17" s="48"/>
      <c r="W17" s="26">
        <f t="shared" si="3"/>
        <v>83.018867924528308</v>
      </c>
      <c r="X17" s="26">
        <f t="shared" si="4"/>
        <v>72.916666666666657</v>
      </c>
      <c r="Y17" s="26">
        <f t="shared" si="10"/>
        <v>64.583333333333329</v>
      </c>
      <c r="Z17" s="26">
        <f t="shared" si="5"/>
        <v>0</v>
      </c>
      <c r="AA17" s="41">
        <f t="shared" si="6"/>
        <v>155.93553459119497</v>
      </c>
      <c r="AB17" s="51"/>
      <c r="AC17" s="43">
        <f t="shared" si="7"/>
        <v>0</v>
      </c>
      <c r="AD17" s="32"/>
      <c r="AE17" s="14"/>
      <c r="AF17" s="31"/>
      <c r="AG17" s="14"/>
      <c r="AH17" s="31"/>
      <c r="AI17" s="26"/>
      <c r="AJ17" s="31"/>
      <c r="AK17" s="14"/>
      <c r="AL17" s="31">
        <v>9</v>
      </c>
      <c r="AM17" s="14">
        <f t="shared" ref="AM17:AM22" si="12">25-(AL17*$AM$95)+$AM$95</f>
        <v>20.74468085106383</v>
      </c>
      <c r="AN17" s="31"/>
      <c r="AO17" s="14"/>
      <c r="AP17" s="31"/>
      <c r="AQ17" s="26"/>
      <c r="AR17" s="31"/>
      <c r="AS17" s="26"/>
      <c r="AT17" s="43">
        <f t="shared" si="8"/>
        <v>20.74468085106383</v>
      </c>
      <c r="AU17" s="46">
        <f t="shared" si="9"/>
        <v>218.20563917107236</v>
      </c>
    </row>
    <row r="18" spans="1:47" x14ac:dyDescent="0.25">
      <c r="A18" s="3">
        <v>14</v>
      </c>
      <c r="B18" s="22" t="s">
        <v>150</v>
      </c>
      <c r="C18" s="22" t="s">
        <v>53</v>
      </c>
      <c r="D18" s="22">
        <v>2002</v>
      </c>
      <c r="E18" s="22" t="s">
        <v>77</v>
      </c>
      <c r="F18" s="2"/>
      <c r="G18" s="2"/>
      <c r="H18" s="38">
        <v>7</v>
      </c>
      <c r="I18" s="38"/>
      <c r="J18" s="38"/>
      <c r="K18" s="38"/>
      <c r="L18" s="14">
        <v>0</v>
      </c>
      <c r="M18" s="14">
        <v>0</v>
      </c>
      <c r="N18" s="14">
        <f>50-(H18*$N$95)+$N$95</f>
        <v>37.5</v>
      </c>
      <c r="O18" s="14">
        <v>0</v>
      </c>
      <c r="P18" s="14">
        <f t="shared" si="0"/>
        <v>0</v>
      </c>
      <c r="Q18" s="14">
        <f t="shared" si="1"/>
        <v>0</v>
      </c>
      <c r="R18" s="41">
        <f t="shared" si="2"/>
        <v>37.5</v>
      </c>
      <c r="S18" s="32">
        <v>16</v>
      </c>
      <c r="T18" s="38">
        <v>12</v>
      </c>
      <c r="U18" s="38">
        <v>16</v>
      </c>
      <c r="V18" s="48"/>
      <c r="W18" s="26">
        <f t="shared" si="3"/>
        <v>71.698113207547166</v>
      </c>
      <c r="X18" s="26">
        <f t="shared" si="4"/>
        <v>77.083333333333329</v>
      </c>
      <c r="Y18" s="26">
        <f t="shared" si="10"/>
        <v>68.749999999999986</v>
      </c>
      <c r="Z18" s="26">
        <f t="shared" si="5"/>
        <v>0</v>
      </c>
      <c r="AA18" s="41">
        <f t="shared" si="6"/>
        <v>148.78144654088049</v>
      </c>
      <c r="AB18" s="51"/>
      <c r="AC18" s="43">
        <f t="shared" si="7"/>
        <v>0</v>
      </c>
      <c r="AD18" s="32"/>
      <c r="AE18" s="14"/>
      <c r="AF18" s="31"/>
      <c r="AG18" s="14"/>
      <c r="AH18" s="31"/>
      <c r="AI18" s="26"/>
      <c r="AJ18" s="31"/>
      <c r="AK18" s="14"/>
      <c r="AL18" s="31">
        <v>12</v>
      </c>
      <c r="AM18" s="14">
        <f t="shared" si="12"/>
        <v>19.148936170212764</v>
      </c>
      <c r="AN18" s="31"/>
      <c r="AO18" s="14"/>
      <c r="AP18" s="31">
        <v>2</v>
      </c>
      <c r="AQ18" s="26">
        <f>25-(AP18*$AQ$95)+$AQ$95</f>
        <v>22.916666666666664</v>
      </c>
      <c r="AR18" s="31"/>
      <c r="AS18" s="26"/>
      <c r="AT18" s="43">
        <f t="shared" si="8"/>
        <v>22.916666666666664</v>
      </c>
      <c r="AU18" s="46">
        <f t="shared" si="9"/>
        <v>209.19811320754715</v>
      </c>
    </row>
    <row r="19" spans="1:47" x14ac:dyDescent="0.25">
      <c r="A19" s="3">
        <v>15</v>
      </c>
      <c r="B19" s="1" t="s">
        <v>84</v>
      </c>
      <c r="C19" s="1" t="s">
        <v>53</v>
      </c>
      <c r="D19" s="1">
        <v>2002</v>
      </c>
      <c r="E19" s="1" t="s">
        <v>148</v>
      </c>
      <c r="F19" s="59"/>
      <c r="G19" s="2"/>
      <c r="H19" s="38"/>
      <c r="I19" s="38">
        <v>13</v>
      </c>
      <c r="J19" s="38"/>
      <c r="K19" s="38"/>
      <c r="L19" s="14">
        <v>0</v>
      </c>
      <c r="M19" s="14">
        <v>0</v>
      </c>
      <c r="N19" s="14">
        <v>0</v>
      </c>
      <c r="O19" s="14">
        <f>50-(I19*$O$95)+$O$95</f>
        <v>39.83050847457627</v>
      </c>
      <c r="P19" s="14">
        <f t="shared" si="0"/>
        <v>0</v>
      </c>
      <c r="Q19" s="14">
        <f t="shared" si="1"/>
        <v>0</v>
      </c>
      <c r="R19" s="41">
        <f t="shared" si="2"/>
        <v>39.83050847457627</v>
      </c>
      <c r="S19" s="32">
        <v>12</v>
      </c>
      <c r="T19" s="38">
        <v>28</v>
      </c>
      <c r="U19" s="38">
        <v>17</v>
      </c>
      <c r="V19" s="31"/>
      <c r="W19" s="26">
        <f t="shared" si="3"/>
        <v>79.245283018867937</v>
      </c>
      <c r="X19" s="26">
        <f t="shared" si="4"/>
        <v>43.75</v>
      </c>
      <c r="Y19" s="26">
        <f t="shared" si="10"/>
        <v>66.666666666666657</v>
      </c>
      <c r="Z19" s="26">
        <f t="shared" si="5"/>
        <v>0</v>
      </c>
      <c r="AA19" s="41">
        <f t="shared" si="6"/>
        <v>145.91194968553458</v>
      </c>
      <c r="AB19" s="51"/>
      <c r="AC19" s="43">
        <f t="shared" si="7"/>
        <v>0</v>
      </c>
      <c r="AD19" s="32"/>
      <c r="AE19" s="14"/>
      <c r="AF19" s="31"/>
      <c r="AG19" s="14"/>
      <c r="AH19" s="31"/>
      <c r="AI19" s="26"/>
      <c r="AJ19" s="31"/>
      <c r="AK19" s="14"/>
      <c r="AL19" s="31">
        <v>13</v>
      </c>
      <c r="AM19" s="14">
        <f t="shared" si="12"/>
        <v>18.617021276595743</v>
      </c>
      <c r="AN19" s="31"/>
      <c r="AO19" s="26"/>
      <c r="AP19" s="31"/>
      <c r="AQ19" s="26"/>
      <c r="AR19" s="31"/>
      <c r="AS19" s="26"/>
      <c r="AT19" s="43">
        <f t="shared" si="8"/>
        <v>18.617021276595743</v>
      </c>
      <c r="AU19" s="46">
        <f t="shared" si="9"/>
        <v>204.35947943670661</v>
      </c>
    </row>
    <row r="20" spans="1:47" x14ac:dyDescent="0.25">
      <c r="A20" s="3">
        <v>16</v>
      </c>
      <c r="B20" s="23" t="s">
        <v>149</v>
      </c>
      <c r="C20" s="1" t="s">
        <v>53</v>
      </c>
      <c r="D20" s="23">
        <v>2003</v>
      </c>
      <c r="E20" s="22" t="s">
        <v>13</v>
      </c>
      <c r="F20" s="2"/>
      <c r="G20" s="2"/>
      <c r="H20" s="38">
        <v>17</v>
      </c>
      <c r="I20" s="38">
        <v>10</v>
      </c>
      <c r="J20" s="38"/>
      <c r="K20" s="38"/>
      <c r="L20" s="14">
        <v>0</v>
      </c>
      <c r="M20" s="14">
        <v>0</v>
      </c>
      <c r="N20" s="14">
        <f>50-(H20*$N$95)+$N$95</f>
        <v>16.666666666666661</v>
      </c>
      <c r="O20" s="14">
        <f>50-(I20*$O$95)+$O$95</f>
        <v>42.372881355932208</v>
      </c>
      <c r="P20" s="14">
        <f t="shared" si="0"/>
        <v>0</v>
      </c>
      <c r="Q20" s="14">
        <f t="shared" si="1"/>
        <v>0</v>
      </c>
      <c r="R20" s="41">
        <f t="shared" si="2"/>
        <v>42.372881355932208</v>
      </c>
      <c r="S20" s="32"/>
      <c r="T20" s="38">
        <v>16</v>
      </c>
      <c r="U20" s="38">
        <v>15</v>
      </c>
      <c r="V20" s="48"/>
      <c r="W20" s="26">
        <v>0</v>
      </c>
      <c r="X20" s="26">
        <f t="shared" si="4"/>
        <v>68.749999999999986</v>
      </c>
      <c r="Y20" s="26">
        <f t="shared" si="10"/>
        <v>70.833333333333329</v>
      </c>
      <c r="Z20" s="26">
        <f t="shared" si="5"/>
        <v>0</v>
      </c>
      <c r="AA20" s="41">
        <f t="shared" si="6"/>
        <v>139.58333333333331</v>
      </c>
      <c r="AB20" s="51"/>
      <c r="AC20" s="43">
        <f t="shared" si="7"/>
        <v>0</v>
      </c>
      <c r="AD20" s="32"/>
      <c r="AE20" s="14"/>
      <c r="AF20" s="31"/>
      <c r="AG20" s="14"/>
      <c r="AH20" s="31"/>
      <c r="AI20" s="26"/>
      <c r="AJ20" s="31"/>
      <c r="AK20" s="14"/>
      <c r="AL20" s="31">
        <v>6</v>
      </c>
      <c r="AM20" s="14">
        <f t="shared" si="12"/>
        <v>22.340425531914892</v>
      </c>
      <c r="AN20" s="31">
        <v>20</v>
      </c>
      <c r="AO20" s="14">
        <f>25-(AN20*$AO$95)+$AO$95</f>
        <v>8.0357142857142847</v>
      </c>
      <c r="AP20" s="31"/>
      <c r="AQ20" s="26"/>
      <c r="AR20" s="31"/>
      <c r="AS20" s="26"/>
      <c r="AT20" s="43">
        <f t="shared" si="8"/>
        <v>22.340425531914892</v>
      </c>
      <c r="AU20" s="46">
        <f t="shared" si="9"/>
        <v>204.29664022118041</v>
      </c>
    </row>
    <row r="21" spans="1:47" x14ac:dyDescent="0.25">
      <c r="A21" s="3">
        <v>17</v>
      </c>
      <c r="B21" s="22" t="s">
        <v>155</v>
      </c>
      <c r="C21" s="22" t="s">
        <v>53</v>
      </c>
      <c r="D21" s="22">
        <v>2003</v>
      </c>
      <c r="E21" s="22" t="s">
        <v>203</v>
      </c>
      <c r="F21" s="2"/>
      <c r="G21" s="2"/>
      <c r="H21" s="38"/>
      <c r="I21" s="38">
        <v>27</v>
      </c>
      <c r="J21" s="38"/>
      <c r="K21" s="38"/>
      <c r="L21" s="14">
        <v>0</v>
      </c>
      <c r="M21" s="14">
        <v>0</v>
      </c>
      <c r="N21" s="14">
        <v>0</v>
      </c>
      <c r="O21" s="14">
        <f>50-(I21*$O$95)+$O$95</f>
        <v>27.966101694915256</v>
      </c>
      <c r="P21" s="14">
        <f t="shared" si="0"/>
        <v>0</v>
      </c>
      <c r="Q21" s="14">
        <f t="shared" si="1"/>
        <v>0</v>
      </c>
      <c r="R21" s="41">
        <f t="shared" si="2"/>
        <v>27.966101694915256</v>
      </c>
      <c r="S21" s="32">
        <v>19</v>
      </c>
      <c r="T21" s="38">
        <v>17</v>
      </c>
      <c r="U21" s="38">
        <v>28</v>
      </c>
      <c r="V21" s="48"/>
      <c r="W21" s="26">
        <f t="shared" ref="W21:W27" si="13">100-(S21*$W$95)+$W$95</f>
        <v>66.037735849056602</v>
      </c>
      <c r="X21" s="26">
        <f t="shared" si="4"/>
        <v>66.666666666666657</v>
      </c>
      <c r="Y21" s="26">
        <f t="shared" si="10"/>
        <v>43.75</v>
      </c>
      <c r="Z21" s="26">
        <f t="shared" si="5"/>
        <v>0</v>
      </c>
      <c r="AA21" s="41">
        <f t="shared" si="6"/>
        <v>132.70440251572325</v>
      </c>
      <c r="AB21" s="51"/>
      <c r="AC21" s="43">
        <f t="shared" si="7"/>
        <v>0</v>
      </c>
      <c r="AD21" s="32"/>
      <c r="AE21" s="14"/>
      <c r="AF21" s="31"/>
      <c r="AG21" s="14"/>
      <c r="AH21" s="31"/>
      <c r="AI21" s="26"/>
      <c r="AJ21" s="31"/>
      <c r="AK21" s="14"/>
      <c r="AL21" s="31">
        <v>4</v>
      </c>
      <c r="AM21" s="14">
        <f t="shared" si="12"/>
        <v>23.404255319148938</v>
      </c>
      <c r="AN21" s="31"/>
      <c r="AO21" s="26"/>
      <c r="AP21" s="31"/>
      <c r="AQ21" s="14"/>
      <c r="AR21" s="31"/>
      <c r="AS21" s="26"/>
      <c r="AT21" s="43">
        <f t="shared" si="8"/>
        <v>23.404255319148938</v>
      </c>
      <c r="AU21" s="46">
        <f t="shared" si="9"/>
        <v>184.07475952978746</v>
      </c>
    </row>
    <row r="22" spans="1:47" x14ac:dyDescent="0.25">
      <c r="A22" s="3">
        <v>18</v>
      </c>
      <c r="B22" s="1" t="s">
        <v>96</v>
      </c>
      <c r="C22" s="1" t="s">
        <v>53</v>
      </c>
      <c r="D22" s="1">
        <v>2003</v>
      </c>
      <c r="E22" s="22" t="s">
        <v>203</v>
      </c>
      <c r="F22" s="2"/>
      <c r="G22" s="2"/>
      <c r="H22" s="38"/>
      <c r="I22" s="38">
        <v>19</v>
      </c>
      <c r="J22" s="38"/>
      <c r="K22" s="38"/>
      <c r="L22" s="14">
        <v>0</v>
      </c>
      <c r="M22" s="14">
        <v>0</v>
      </c>
      <c r="N22" s="14">
        <v>0</v>
      </c>
      <c r="O22" s="14">
        <f>50-(I22*$O$95)+$O$95</f>
        <v>34.745762711864408</v>
      </c>
      <c r="P22" s="14">
        <f t="shared" si="0"/>
        <v>0</v>
      </c>
      <c r="Q22" s="14">
        <f t="shared" si="1"/>
        <v>0</v>
      </c>
      <c r="R22" s="41">
        <f t="shared" si="2"/>
        <v>34.745762711864408</v>
      </c>
      <c r="S22" s="32">
        <v>21</v>
      </c>
      <c r="T22" s="38">
        <v>19</v>
      </c>
      <c r="U22" s="38">
        <v>20</v>
      </c>
      <c r="V22" s="48"/>
      <c r="W22" s="26">
        <f t="shared" si="13"/>
        <v>62.264150943396224</v>
      </c>
      <c r="X22" s="26">
        <f t="shared" si="4"/>
        <v>62.5</v>
      </c>
      <c r="Y22" s="26">
        <f t="shared" si="10"/>
        <v>60.416666666666664</v>
      </c>
      <c r="Z22" s="26">
        <f t="shared" si="5"/>
        <v>0</v>
      </c>
      <c r="AA22" s="41">
        <f t="shared" si="6"/>
        <v>124.76415094339623</v>
      </c>
      <c r="AB22" s="51"/>
      <c r="AC22" s="43">
        <f t="shared" si="7"/>
        <v>0</v>
      </c>
      <c r="AD22" s="32"/>
      <c r="AE22" s="14"/>
      <c r="AF22" s="31"/>
      <c r="AG22" s="14"/>
      <c r="AH22" s="31"/>
      <c r="AI22" s="26"/>
      <c r="AJ22" s="31"/>
      <c r="AK22" s="14"/>
      <c r="AL22" s="31">
        <v>15</v>
      </c>
      <c r="AM22" s="14">
        <f t="shared" si="12"/>
        <v>17.553191489361701</v>
      </c>
      <c r="AN22" s="31"/>
      <c r="AO22" s="26"/>
      <c r="AP22" s="31"/>
      <c r="AQ22" s="26"/>
      <c r="AR22" s="31"/>
      <c r="AS22" s="26"/>
      <c r="AT22" s="43">
        <f t="shared" si="8"/>
        <v>17.553191489361701</v>
      </c>
      <c r="AU22" s="46">
        <f t="shared" si="9"/>
        <v>177.06310514462234</v>
      </c>
    </row>
    <row r="23" spans="1:47" x14ac:dyDescent="0.25">
      <c r="A23" s="3">
        <v>19</v>
      </c>
      <c r="B23" s="1" t="s">
        <v>109</v>
      </c>
      <c r="C23" s="1" t="s">
        <v>53</v>
      </c>
      <c r="D23" s="1">
        <v>2002</v>
      </c>
      <c r="E23" s="22" t="s">
        <v>110</v>
      </c>
      <c r="F23" s="2">
        <v>7</v>
      </c>
      <c r="G23" s="2"/>
      <c r="H23" s="38"/>
      <c r="I23" s="38"/>
      <c r="J23" s="38"/>
      <c r="K23" s="38"/>
      <c r="L23" s="14">
        <f>50-(F23*$L$95)+$L$95</f>
        <v>34.210526315789473</v>
      </c>
      <c r="M23" s="14">
        <v>0</v>
      </c>
      <c r="N23" s="14">
        <v>0</v>
      </c>
      <c r="O23" s="14">
        <v>0</v>
      </c>
      <c r="P23" s="14">
        <f t="shared" si="0"/>
        <v>0</v>
      </c>
      <c r="Q23" s="14">
        <f t="shared" si="1"/>
        <v>0</v>
      </c>
      <c r="R23" s="41">
        <f t="shared" si="2"/>
        <v>34.210526315789473</v>
      </c>
      <c r="S23" s="32">
        <v>30</v>
      </c>
      <c r="T23" s="38">
        <v>25</v>
      </c>
      <c r="U23" s="38">
        <v>12</v>
      </c>
      <c r="V23" s="48"/>
      <c r="W23" s="26">
        <f t="shared" si="13"/>
        <v>45.283018867924525</v>
      </c>
      <c r="X23" s="26">
        <f t="shared" si="4"/>
        <v>50</v>
      </c>
      <c r="Y23" s="26">
        <f t="shared" si="10"/>
        <v>77.083333333333329</v>
      </c>
      <c r="Z23" s="26">
        <f t="shared" si="5"/>
        <v>0</v>
      </c>
      <c r="AA23" s="41">
        <f t="shared" si="6"/>
        <v>127.08333333333333</v>
      </c>
      <c r="AB23" s="51"/>
      <c r="AC23" s="43">
        <f t="shared" si="7"/>
        <v>0</v>
      </c>
      <c r="AD23" s="32"/>
      <c r="AE23" s="14"/>
      <c r="AF23" s="31"/>
      <c r="AG23" s="14"/>
      <c r="AH23" s="31"/>
      <c r="AI23" s="26"/>
      <c r="AJ23" s="31"/>
      <c r="AK23" s="14"/>
      <c r="AL23" s="31"/>
      <c r="AM23" s="14"/>
      <c r="AN23" s="31"/>
      <c r="AO23" s="14"/>
      <c r="AP23" s="31"/>
      <c r="AQ23" s="14"/>
      <c r="AR23" s="31"/>
      <c r="AS23" s="26"/>
      <c r="AT23" s="43">
        <f t="shared" si="8"/>
        <v>0</v>
      </c>
      <c r="AU23" s="46">
        <f t="shared" si="9"/>
        <v>161.29385964912279</v>
      </c>
    </row>
    <row r="24" spans="1:47" x14ac:dyDescent="0.25">
      <c r="A24" s="3">
        <v>20</v>
      </c>
      <c r="B24" s="22" t="s">
        <v>159</v>
      </c>
      <c r="C24" s="22" t="s">
        <v>53</v>
      </c>
      <c r="D24" s="22">
        <v>2004</v>
      </c>
      <c r="E24" s="22" t="s">
        <v>19</v>
      </c>
      <c r="F24" s="2"/>
      <c r="G24" s="2"/>
      <c r="H24" s="38">
        <v>15</v>
      </c>
      <c r="I24" s="38"/>
      <c r="J24" s="38"/>
      <c r="K24" s="38"/>
      <c r="L24" s="14">
        <v>0</v>
      </c>
      <c r="M24" s="14">
        <v>0</v>
      </c>
      <c r="N24" s="14">
        <f>50-(H24*$N$95)+$N$95</f>
        <v>20.833333333333329</v>
      </c>
      <c r="O24" s="14">
        <v>0</v>
      </c>
      <c r="P24" s="14">
        <f t="shared" si="0"/>
        <v>0</v>
      </c>
      <c r="Q24" s="14">
        <f t="shared" si="1"/>
        <v>0</v>
      </c>
      <c r="R24" s="41">
        <f t="shared" si="2"/>
        <v>20.833333333333329</v>
      </c>
      <c r="S24" s="32">
        <v>17</v>
      </c>
      <c r="T24" s="38">
        <v>22</v>
      </c>
      <c r="U24" s="38">
        <v>32</v>
      </c>
      <c r="V24" s="48"/>
      <c r="W24" s="26">
        <f t="shared" si="13"/>
        <v>69.811320754716988</v>
      </c>
      <c r="X24" s="26">
        <f t="shared" si="4"/>
        <v>56.25</v>
      </c>
      <c r="Y24" s="26">
        <f t="shared" si="10"/>
        <v>35.416666666666664</v>
      </c>
      <c r="Z24" s="26">
        <f t="shared" si="5"/>
        <v>0</v>
      </c>
      <c r="AA24" s="41">
        <f t="shared" si="6"/>
        <v>126.06132075471699</v>
      </c>
      <c r="AB24" s="51"/>
      <c r="AC24" s="43">
        <f t="shared" si="7"/>
        <v>0</v>
      </c>
      <c r="AD24" s="32"/>
      <c r="AE24" s="14"/>
      <c r="AF24" s="31"/>
      <c r="AG24" s="14"/>
      <c r="AH24" s="31"/>
      <c r="AI24" s="26"/>
      <c r="AJ24" s="31"/>
      <c r="AK24" s="14"/>
      <c r="AL24" s="31"/>
      <c r="AM24" s="14"/>
      <c r="AN24" s="31"/>
      <c r="AO24" s="14"/>
      <c r="AP24" s="31">
        <v>7</v>
      </c>
      <c r="AQ24" s="26">
        <f>25-(AP24*$AQ$95)+$AQ$95</f>
        <v>12.5</v>
      </c>
      <c r="AR24" s="31"/>
      <c r="AS24" s="26"/>
      <c r="AT24" s="43">
        <f t="shared" si="8"/>
        <v>12.5</v>
      </c>
      <c r="AU24" s="46">
        <f t="shared" si="9"/>
        <v>159.39465408805032</v>
      </c>
    </row>
    <row r="25" spans="1:47" x14ac:dyDescent="0.25">
      <c r="A25" s="3">
        <v>21</v>
      </c>
      <c r="B25" s="1" t="s">
        <v>152</v>
      </c>
      <c r="C25" s="1" t="s">
        <v>53</v>
      </c>
      <c r="D25" s="1">
        <v>2004</v>
      </c>
      <c r="E25" s="1" t="s">
        <v>19</v>
      </c>
      <c r="F25" s="59"/>
      <c r="G25" s="2"/>
      <c r="H25" s="38">
        <v>13</v>
      </c>
      <c r="I25" s="38"/>
      <c r="J25" s="38"/>
      <c r="K25" s="38"/>
      <c r="L25" s="14">
        <v>0</v>
      </c>
      <c r="M25" s="14">
        <v>0</v>
      </c>
      <c r="N25" s="14">
        <f>50-(H25*$N$95)+$N$95</f>
        <v>24.999999999999996</v>
      </c>
      <c r="O25" s="14">
        <v>0</v>
      </c>
      <c r="P25" s="14">
        <f t="shared" si="0"/>
        <v>0</v>
      </c>
      <c r="Q25" s="14">
        <f t="shared" si="1"/>
        <v>0</v>
      </c>
      <c r="R25" s="41">
        <f t="shared" si="2"/>
        <v>24.999999999999996</v>
      </c>
      <c r="S25" s="32">
        <v>31</v>
      </c>
      <c r="T25" s="38">
        <v>24</v>
      </c>
      <c r="U25" s="38">
        <v>21</v>
      </c>
      <c r="V25" s="31"/>
      <c r="W25" s="26">
        <f t="shared" si="13"/>
        <v>43.396226415094333</v>
      </c>
      <c r="X25" s="26">
        <f t="shared" si="4"/>
        <v>52.083333333333336</v>
      </c>
      <c r="Y25" s="26">
        <f t="shared" si="10"/>
        <v>58.333333333333336</v>
      </c>
      <c r="Z25" s="26">
        <f t="shared" si="5"/>
        <v>0</v>
      </c>
      <c r="AA25" s="41">
        <f t="shared" si="6"/>
        <v>110.41666666666667</v>
      </c>
      <c r="AB25" s="51"/>
      <c r="AC25" s="43">
        <f t="shared" si="7"/>
        <v>0</v>
      </c>
      <c r="AD25" s="32"/>
      <c r="AE25" s="14"/>
      <c r="AF25" s="31"/>
      <c r="AG25" s="14"/>
      <c r="AH25" s="31"/>
      <c r="AI25" s="26"/>
      <c r="AJ25" s="31"/>
      <c r="AK25" s="14"/>
      <c r="AL25" s="31">
        <v>16</v>
      </c>
      <c r="AM25" s="14">
        <f t="shared" ref="AM25:AM33" si="14">25-(AL25*$AM$95)+$AM$95</f>
        <v>17.021276595744681</v>
      </c>
      <c r="AN25" s="31"/>
      <c r="AO25" s="26"/>
      <c r="AP25" s="31">
        <v>3</v>
      </c>
      <c r="AQ25" s="14">
        <f>25-(AP25*$AQ$95)+$AQ$95</f>
        <v>20.833333333333332</v>
      </c>
      <c r="AR25" s="31"/>
      <c r="AS25" s="26"/>
      <c r="AT25" s="43">
        <f t="shared" si="8"/>
        <v>20.833333333333332</v>
      </c>
      <c r="AU25" s="46">
        <f t="shared" si="9"/>
        <v>156.25</v>
      </c>
    </row>
    <row r="26" spans="1:47" x14ac:dyDescent="0.25">
      <c r="A26" s="3">
        <v>22</v>
      </c>
      <c r="B26" s="22" t="s">
        <v>153</v>
      </c>
      <c r="C26" s="22" t="s">
        <v>53</v>
      </c>
      <c r="D26" s="22">
        <v>2003</v>
      </c>
      <c r="E26" s="22" t="s">
        <v>11</v>
      </c>
      <c r="F26" s="2"/>
      <c r="G26" s="2"/>
      <c r="H26" s="38"/>
      <c r="I26" s="38">
        <v>55</v>
      </c>
      <c r="J26" s="38"/>
      <c r="K26" s="38"/>
      <c r="L26" s="14">
        <v>0</v>
      </c>
      <c r="M26" s="14">
        <v>0</v>
      </c>
      <c r="N26" s="14">
        <v>0</v>
      </c>
      <c r="O26" s="14">
        <f>50-(I26*$O$95)+$O$95</f>
        <v>4.237288135593225</v>
      </c>
      <c r="P26" s="14">
        <f t="shared" si="0"/>
        <v>0</v>
      </c>
      <c r="Q26" s="14">
        <f t="shared" si="1"/>
        <v>0</v>
      </c>
      <c r="R26" s="41">
        <f t="shared" si="2"/>
        <v>4.237288135593225</v>
      </c>
      <c r="S26" s="32">
        <v>15</v>
      </c>
      <c r="T26" s="38">
        <v>21</v>
      </c>
      <c r="U26" s="38">
        <v>22</v>
      </c>
      <c r="V26" s="48"/>
      <c r="W26" s="26">
        <f t="shared" si="13"/>
        <v>73.584905660377359</v>
      </c>
      <c r="X26" s="26">
        <f t="shared" si="4"/>
        <v>58.333333333333336</v>
      </c>
      <c r="Y26" s="26">
        <f t="shared" si="10"/>
        <v>56.25</v>
      </c>
      <c r="Z26" s="26">
        <f t="shared" si="5"/>
        <v>0</v>
      </c>
      <c r="AA26" s="41">
        <f t="shared" si="6"/>
        <v>131.9182389937107</v>
      </c>
      <c r="AB26" s="51"/>
      <c r="AC26" s="43">
        <f t="shared" si="7"/>
        <v>0</v>
      </c>
      <c r="AD26" s="32"/>
      <c r="AE26" s="14"/>
      <c r="AF26" s="31"/>
      <c r="AG26" s="14"/>
      <c r="AH26" s="31"/>
      <c r="AI26" s="26"/>
      <c r="AJ26" s="31"/>
      <c r="AK26" s="14"/>
      <c r="AL26" s="31">
        <v>11</v>
      </c>
      <c r="AM26" s="14">
        <f t="shared" si="14"/>
        <v>19.680851063829785</v>
      </c>
      <c r="AN26" s="31">
        <v>9</v>
      </c>
      <c r="AO26" s="26">
        <f>25-(AN26*$AO$95)+$AO$95</f>
        <v>17.857142857142858</v>
      </c>
      <c r="AP26" s="31"/>
      <c r="AQ26" s="26"/>
      <c r="AR26" s="31"/>
      <c r="AS26" s="26"/>
      <c r="AT26" s="43">
        <f t="shared" si="8"/>
        <v>19.680851063829785</v>
      </c>
      <c r="AU26" s="46">
        <f t="shared" si="9"/>
        <v>155.8363781931337</v>
      </c>
    </row>
    <row r="27" spans="1:47" x14ac:dyDescent="0.25">
      <c r="A27" s="3">
        <v>23</v>
      </c>
      <c r="B27" s="1" t="s">
        <v>24</v>
      </c>
      <c r="C27" s="1" t="s">
        <v>53</v>
      </c>
      <c r="D27" s="1">
        <v>2004</v>
      </c>
      <c r="E27" s="1" t="s">
        <v>10</v>
      </c>
      <c r="F27" s="2">
        <v>6</v>
      </c>
      <c r="G27" s="2"/>
      <c r="H27" s="38"/>
      <c r="I27" s="38"/>
      <c r="J27" s="38"/>
      <c r="K27" s="38"/>
      <c r="L27" s="14">
        <f>50-(F27*$L$95)+$L$95</f>
        <v>36.84210526315789</v>
      </c>
      <c r="M27" s="14">
        <v>0</v>
      </c>
      <c r="N27" s="14">
        <v>0</v>
      </c>
      <c r="O27" s="14">
        <v>0</v>
      </c>
      <c r="P27" s="14">
        <f t="shared" si="0"/>
        <v>0</v>
      </c>
      <c r="Q27" s="14">
        <f t="shared" si="1"/>
        <v>0</v>
      </c>
      <c r="R27" s="41">
        <f t="shared" si="2"/>
        <v>36.84210526315789</v>
      </c>
      <c r="S27" s="32">
        <v>23</v>
      </c>
      <c r="T27" s="38">
        <v>26</v>
      </c>
      <c r="U27" s="38">
        <v>34</v>
      </c>
      <c r="V27" s="48"/>
      <c r="W27" s="26">
        <f t="shared" si="13"/>
        <v>58.490566037735846</v>
      </c>
      <c r="X27" s="26">
        <f t="shared" si="4"/>
        <v>47.916666666666664</v>
      </c>
      <c r="Y27" s="26">
        <f t="shared" si="10"/>
        <v>31.249999999999989</v>
      </c>
      <c r="Z27" s="26">
        <f t="shared" si="5"/>
        <v>0</v>
      </c>
      <c r="AA27" s="41">
        <f t="shared" si="6"/>
        <v>106.4072327044025</v>
      </c>
      <c r="AB27" s="51"/>
      <c r="AC27" s="43">
        <f t="shared" si="7"/>
        <v>0</v>
      </c>
      <c r="AD27" s="32"/>
      <c r="AE27" s="14"/>
      <c r="AF27" s="31"/>
      <c r="AG27" s="14"/>
      <c r="AH27" s="31"/>
      <c r="AI27" s="26"/>
      <c r="AJ27" s="31"/>
      <c r="AK27" s="14"/>
      <c r="AL27" s="31">
        <v>39</v>
      </c>
      <c r="AM27" s="14">
        <f t="shared" si="14"/>
        <v>4.787234042553191</v>
      </c>
      <c r="AN27" s="31"/>
      <c r="AO27" s="14"/>
      <c r="AP27" s="31"/>
      <c r="AQ27" s="26"/>
      <c r="AR27" s="31"/>
      <c r="AS27" s="26"/>
      <c r="AT27" s="43">
        <f t="shared" si="8"/>
        <v>4.787234042553191</v>
      </c>
      <c r="AU27" s="46">
        <f t="shared" si="9"/>
        <v>148.03657201011359</v>
      </c>
    </row>
    <row r="28" spans="1:47" x14ac:dyDescent="0.25">
      <c r="A28" s="3">
        <v>24</v>
      </c>
      <c r="B28" s="22" t="s">
        <v>147</v>
      </c>
      <c r="C28" s="1" t="s">
        <v>53</v>
      </c>
      <c r="D28" s="22">
        <v>2003</v>
      </c>
      <c r="E28" s="22" t="s">
        <v>148</v>
      </c>
      <c r="F28" s="2"/>
      <c r="G28" s="2"/>
      <c r="H28" s="38"/>
      <c r="I28" s="38">
        <v>1</v>
      </c>
      <c r="J28" s="38"/>
      <c r="K28" s="38"/>
      <c r="L28" s="14">
        <v>0</v>
      </c>
      <c r="M28" s="14">
        <v>0</v>
      </c>
      <c r="N28" s="14">
        <v>0</v>
      </c>
      <c r="O28" s="14">
        <f>50-(I28*$O$95)+$O$95</f>
        <v>50</v>
      </c>
      <c r="P28" s="14">
        <f t="shared" si="0"/>
        <v>0</v>
      </c>
      <c r="Q28" s="14">
        <f t="shared" si="1"/>
        <v>0</v>
      </c>
      <c r="R28" s="41">
        <f t="shared" si="2"/>
        <v>50</v>
      </c>
      <c r="S28" s="32"/>
      <c r="T28" s="38"/>
      <c r="U28" s="38">
        <v>13</v>
      </c>
      <c r="V28" s="31"/>
      <c r="W28" s="26">
        <v>0</v>
      </c>
      <c r="X28" s="26">
        <v>0</v>
      </c>
      <c r="Y28" s="26">
        <f t="shared" si="10"/>
        <v>74.999999999999986</v>
      </c>
      <c r="Z28" s="26">
        <f t="shared" si="5"/>
        <v>0</v>
      </c>
      <c r="AA28" s="41">
        <f t="shared" si="6"/>
        <v>74.999999999999986</v>
      </c>
      <c r="AB28" s="51"/>
      <c r="AC28" s="43">
        <f t="shared" si="7"/>
        <v>0</v>
      </c>
      <c r="AD28" s="32"/>
      <c r="AE28" s="14"/>
      <c r="AF28" s="31"/>
      <c r="AG28" s="14"/>
      <c r="AH28" s="31"/>
      <c r="AI28" s="26"/>
      <c r="AJ28" s="31"/>
      <c r="AK28" s="14"/>
      <c r="AL28" s="31">
        <v>27</v>
      </c>
      <c r="AM28" s="14">
        <f t="shared" si="14"/>
        <v>11.170212765957446</v>
      </c>
      <c r="AN28" s="31">
        <v>4</v>
      </c>
      <c r="AO28" s="26">
        <f>25-(AN28*$AO$95)+$AO$95</f>
        <v>22.321428571428569</v>
      </c>
      <c r="AP28" s="31"/>
      <c r="AQ28" s="26"/>
      <c r="AR28" s="31"/>
      <c r="AS28" s="26"/>
      <c r="AT28" s="43">
        <f t="shared" si="8"/>
        <v>22.321428571428569</v>
      </c>
      <c r="AU28" s="46">
        <f t="shared" si="9"/>
        <v>147.32142857142856</v>
      </c>
    </row>
    <row r="29" spans="1:47" x14ac:dyDescent="0.25">
      <c r="A29" s="3">
        <v>25</v>
      </c>
      <c r="B29" s="1" t="s">
        <v>30</v>
      </c>
      <c r="C29" s="1" t="s">
        <v>53</v>
      </c>
      <c r="D29" s="1">
        <v>2002</v>
      </c>
      <c r="E29" s="1" t="s">
        <v>19</v>
      </c>
      <c r="F29" s="2"/>
      <c r="G29" s="2"/>
      <c r="H29" s="38"/>
      <c r="I29" s="38"/>
      <c r="J29" s="38"/>
      <c r="K29" s="38"/>
      <c r="L29" s="14">
        <v>0</v>
      </c>
      <c r="M29" s="14">
        <v>0</v>
      </c>
      <c r="N29" s="14">
        <v>0</v>
      </c>
      <c r="O29" s="14">
        <v>0</v>
      </c>
      <c r="P29" s="14">
        <f t="shared" si="0"/>
        <v>0</v>
      </c>
      <c r="Q29" s="14">
        <f t="shared" si="1"/>
        <v>0</v>
      </c>
      <c r="R29" s="41">
        <f t="shared" si="2"/>
        <v>0</v>
      </c>
      <c r="S29" s="32">
        <v>14</v>
      </c>
      <c r="T29" s="38"/>
      <c r="U29" s="38">
        <v>25</v>
      </c>
      <c r="V29" s="31"/>
      <c r="W29" s="26">
        <f t="shared" ref="W29:W38" si="15">100-(S29*$W$95)+$W$95</f>
        <v>75.471698113207552</v>
      </c>
      <c r="X29" s="26">
        <v>0</v>
      </c>
      <c r="Y29" s="26">
        <f t="shared" si="10"/>
        <v>50</v>
      </c>
      <c r="Z29" s="26">
        <f t="shared" si="5"/>
        <v>0</v>
      </c>
      <c r="AA29" s="41">
        <f t="shared" si="6"/>
        <v>125.47169811320755</v>
      </c>
      <c r="AB29" s="51"/>
      <c r="AC29" s="43">
        <f t="shared" si="7"/>
        <v>0</v>
      </c>
      <c r="AD29" s="32"/>
      <c r="AE29" s="26"/>
      <c r="AF29" s="31"/>
      <c r="AG29" s="14"/>
      <c r="AH29" s="31"/>
      <c r="AI29" s="26"/>
      <c r="AJ29" s="31"/>
      <c r="AK29" s="14"/>
      <c r="AL29" s="31">
        <v>7</v>
      </c>
      <c r="AM29" s="14">
        <f t="shared" si="14"/>
        <v>21.808510638297872</v>
      </c>
      <c r="AN29" s="31"/>
      <c r="AO29" s="26"/>
      <c r="AP29" s="31"/>
      <c r="AQ29" s="26"/>
      <c r="AR29" s="31"/>
      <c r="AS29" s="26"/>
      <c r="AT29" s="43">
        <f t="shared" si="8"/>
        <v>21.808510638297872</v>
      </c>
      <c r="AU29" s="46">
        <f t="shared" si="9"/>
        <v>147.28020875150543</v>
      </c>
    </row>
    <row r="30" spans="1:47" x14ac:dyDescent="0.25">
      <c r="A30" s="3">
        <v>26</v>
      </c>
      <c r="B30" s="22" t="s">
        <v>161</v>
      </c>
      <c r="C30" s="22" t="s">
        <v>53</v>
      </c>
      <c r="D30" s="22">
        <v>2002</v>
      </c>
      <c r="E30" s="22" t="s">
        <v>12</v>
      </c>
      <c r="F30" s="2"/>
      <c r="G30" s="2"/>
      <c r="H30" s="38"/>
      <c r="I30" s="38">
        <v>14</v>
      </c>
      <c r="J30" s="38"/>
      <c r="K30" s="38"/>
      <c r="L30" s="14">
        <v>0</v>
      </c>
      <c r="M30" s="14">
        <v>0</v>
      </c>
      <c r="N30" s="14">
        <v>0</v>
      </c>
      <c r="O30" s="14">
        <f>50-(I30*$O$95)+$O$95</f>
        <v>38.983050847457626</v>
      </c>
      <c r="P30" s="14">
        <f t="shared" si="0"/>
        <v>0</v>
      </c>
      <c r="Q30" s="14">
        <f t="shared" si="1"/>
        <v>0</v>
      </c>
      <c r="R30" s="41">
        <f t="shared" si="2"/>
        <v>38.983050847457626</v>
      </c>
      <c r="S30" s="32">
        <v>20</v>
      </c>
      <c r="T30" s="38">
        <v>47</v>
      </c>
      <c r="U30" s="38">
        <v>36</v>
      </c>
      <c r="V30" s="48"/>
      <c r="W30" s="26">
        <f t="shared" si="15"/>
        <v>64.15094339622641</v>
      </c>
      <c r="X30" s="26">
        <f>100-(T30*$X$95)+$X$95</f>
        <v>4.1666666666666625</v>
      </c>
      <c r="Y30" s="26">
        <f t="shared" si="10"/>
        <v>27.083333333333332</v>
      </c>
      <c r="Z30" s="26">
        <f t="shared" si="5"/>
        <v>0</v>
      </c>
      <c r="AA30" s="41">
        <f t="shared" si="6"/>
        <v>91.234276729559738</v>
      </c>
      <c r="AB30" s="51"/>
      <c r="AC30" s="43">
        <f t="shared" si="7"/>
        <v>0</v>
      </c>
      <c r="AD30" s="32"/>
      <c r="AE30" s="26"/>
      <c r="AF30" s="31"/>
      <c r="AG30" s="14"/>
      <c r="AH30" s="31"/>
      <c r="AI30" s="26"/>
      <c r="AJ30" s="31"/>
      <c r="AK30" s="14"/>
      <c r="AL30" s="31">
        <v>28</v>
      </c>
      <c r="AM30" s="14">
        <f t="shared" si="14"/>
        <v>10.638297872340425</v>
      </c>
      <c r="AN30" s="31"/>
      <c r="AO30" s="26"/>
      <c r="AP30" s="31"/>
      <c r="AQ30" s="26"/>
      <c r="AR30" s="31"/>
      <c r="AS30" s="26"/>
      <c r="AT30" s="43">
        <f t="shared" si="8"/>
        <v>10.638297872340425</v>
      </c>
      <c r="AU30" s="46">
        <f t="shared" si="9"/>
        <v>140.85562544935777</v>
      </c>
    </row>
    <row r="31" spans="1:47" x14ac:dyDescent="0.25">
      <c r="A31" s="3">
        <v>27</v>
      </c>
      <c r="B31" s="1" t="s">
        <v>28</v>
      </c>
      <c r="C31" s="1" t="s">
        <v>53</v>
      </c>
      <c r="D31" s="1">
        <v>2002</v>
      </c>
      <c r="E31" s="1" t="s">
        <v>243</v>
      </c>
      <c r="F31" s="2">
        <v>8</v>
      </c>
      <c r="G31" s="2">
        <v>4</v>
      </c>
      <c r="H31" s="38"/>
      <c r="I31" s="38">
        <v>25</v>
      </c>
      <c r="J31" s="38"/>
      <c r="K31" s="38"/>
      <c r="L31" s="14">
        <f>50-(F31*$L$95)+$L$95</f>
        <v>31.578947368421051</v>
      </c>
      <c r="M31" s="14">
        <f>50-(G31*$M$95)+$M$95</f>
        <v>40</v>
      </c>
      <c r="N31" s="14">
        <v>0</v>
      </c>
      <c r="O31" s="14">
        <f>50-(I31*$O$95)+$O$95</f>
        <v>29.661016949152543</v>
      </c>
      <c r="P31" s="14">
        <f t="shared" si="0"/>
        <v>0</v>
      </c>
      <c r="Q31" s="14">
        <f t="shared" si="1"/>
        <v>0</v>
      </c>
      <c r="R31" s="41">
        <f t="shared" si="2"/>
        <v>40</v>
      </c>
      <c r="S31" s="32">
        <v>36</v>
      </c>
      <c r="T31" s="38">
        <v>31</v>
      </c>
      <c r="U31" s="38">
        <v>29</v>
      </c>
      <c r="V31" s="48"/>
      <c r="W31" s="26">
        <f t="shared" si="15"/>
        <v>33.96226415094339</v>
      </c>
      <c r="X31" s="26">
        <f>100-(T31*$X$95)+$X$95</f>
        <v>37.499999999999993</v>
      </c>
      <c r="Y31" s="26">
        <f t="shared" si="10"/>
        <v>41.666666666666664</v>
      </c>
      <c r="Z31" s="26">
        <f t="shared" si="5"/>
        <v>0</v>
      </c>
      <c r="AA31" s="41">
        <f t="shared" si="6"/>
        <v>79.166666666666657</v>
      </c>
      <c r="AB31" s="51"/>
      <c r="AC31" s="43">
        <f t="shared" si="7"/>
        <v>0</v>
      </c>
      <c r="AD31" s="32">
        <v>3</v>
      </c>
      <c r="AE31" s="26">
        <f>25-(AD31*$AE$95)+$AE$95</f>
        <v>21.153846153846153</v>
      </c>
      <c r="AF31" s="31">
        <v>3</v>
      </c>
      <c r="AG31" s="14">
        <f>25-(AF31*$AG$95)+$AG$95</f>
        <v>21.153846153846153</v>
      </c>
      <c r="AH31" s="31"/>
      <c r="AI31" s="26"/>
      <c r="AJ31" s="31"/>
      <c r="AK31" s="14"/>
      <c r="AL31" s="31">
        <v>19</v>
      </c>
      <c r="AM31" s="14">
        <f t="shared" si="14"/>
        <v>15.425531914893616</v>
      </c>
      <c r="AN31" s="31">
        <v>21</v>
      </c>
      <c r="AO31" s="26">
        <f>25-(AN31*$AO$95)+$AO$95</f>
        <v>7.1428571428571432</v>
      </c>
      <c r="AP31" s="31"/>
      <c r="AQ31" s="14"/>
      <c r="AR31" s="31"/>
      <c r="AS31" s="26"/>
      <c r="AT31" s="43">
        <f t="shared" si="8"/>
        <v>21.153846153846153</v>
      </c>
      <c r="AU31" s="46">
        <f t="shared" si="9"/>
        <v>140.32051282051282</v>
      </c>
    </row>
    <row r="32" spans="1:47" x14ac:dyDescent="0.25">
      <c r="A32" s="3">
        <v>28</v>
      </c>
      <c r="B32" s="1" t="s">
        <v>46</v>
      </c>
      <c r="C32" s="1" t="s">
        <v>53</v>
      </c>
      <c r="D32" s="1">
        <v>2002</v>
      </c>
      <c r="E32" s="1" t="s">
        <v>450</v>
      </c>
      <c r="F32" s="2"/>
      <c r="G32" s="2"/>
      <c r="H32" s="38">
        <v>10</v>
      </c>
      <c r="I32" s="38"/>
      <c r="J32" s="38"/>
      <c r="K32" s="38"/>
      <c r="L32" s="14">
        <v>0</v>
      </c>
      <c r="M32" s="14">
        <v>0</v>
      </c>
      <c r="N32" s="14">
        <f>50-(H32*$N$95)+$N$95</f>
        <v>31.249999999999996</v>
      </c>
      <c r="O32" s="14">
        <v>0</v>
      </c>
      <c r="P32" s="14">
        <f t="shared" si="0"/>
        <v>0</v>
      </c>
      <c r="Q32" s="14">
        <f t="shared" si="1"/>
        <v>0</v>
      </c>
      <c r="R32" s="41">
        <f t="shared" si="2"/>
        <v>31.249999999999996</v>
      </c>
      <c r="S32" s="32">
        <v>35</v>
      </c>
      <c r="T32" s="38">
        <v>32</v>
      </c>
      <c r="U32" s="38">
        <v>27</v>
      </c>
      <c r="V32" s="48"/>
      <c r="W32" s="26">
        <f t="shared" si="15"/>
        <v>35.849056603773583</v>
      </c>
      <c r="X32" s="26">
        <f>100-(T32*$X$95)+$X$95</f>
        <v>35.416666666666664</v>
      </c>
      <c r="Y32" s="26">
        <f t="shared" si="10"/>
        <v>45.833333333333329</v>
      </c>
      <c r="Z32" s="26">
        <f t="shared" si="5"/>
        <v>0</v>
      </c>
      <c r="AA32" s="41">
        <f t="shared" si="6"/>
        <v>81.682389937106905</v>
      </c>
      <c r="AB32" s="51"/>
      <c r="AC32" s="43">
        <f t="shared" si="7"/>
        <v>0</v>
      </c>
      <c r="AD32" s="32"/>
      <c r="AE32" s="26"/>
      <c r="AF32" s="31"/>
      <c r="AG32" s="14"/>
      <c r="AH32" s="31"/>
      <c r="AI32" s="26"/>
      <c r="AJ32" s="31"/>
      <c r="AK32" s="14"/>
      <c r="AL32" s="31">
        <v>14</v>
      </c>
      <c r="AM32" s="14">
        <f t="shared" si="14"/>
        <v>18.085106382978722</v>
      </c>
      <c r="AN32" s="31"/>
      <c r="AO32" s="26"/>
      <c r="AP32" s="31">
        <v>9</v>
      </c>
      <c r="AQ32" s="26">
        <f>25-(AP32*$AQ$95)+$AQ$95</f>
        <v>8.3333333333333339</v>
      </c>
      <c r="AR32" s="31"/>
      <c r="AS32" s="26"/>
      <c r="AT32" s="43">
        <f t="shared" si="8"/>
        <v>18.085106382978722</v>
      </c>
      <c r="AU32" s="46">
        <f t="shared" si="9"/>
        <v>131.01749632008563</v>
      </c>
    </row>
    <row r="33" spans="1:47" x14ac:dyDescent="0.25">
      <c r="A33" s="3">
        <v>29</v>
      </c>
      <c r="B33" s="1" t="s">
        <v>113</v>
      </c>
      <c r="C33" s="1" t="s">
        <v>53</v>
      </c>
      <c r="D33" s="1">
        <v>2002</v>
      </c>
      <c r="E33" s="22" t="s">
        <v>23</v>
      </c>
      <c r="F33" s="59"/>
      <c r="G33" s="2">
        <v>6</v>
      </c>
      <c r="H33" s="38"/>
      <c r="I33" s="38"/>
      <c r="J33" s="38"/>
      <c r="K33" s="38"/>
      <c r="L33" s="14">
        <v>0</v>
      </c>
      <c r="M33" s="14">
        <f>50-(G33*$M$95)+$M$95</f>
        <v>33.333333333333336</v>
      </c>
      <c r="N33" s="14">
        <v>0</v>
      </c>
      <c r="O33" s="14">
        <v>0</v>
      </c>
      <c r="P33" s="14">
        <f t="shared" si="0"/>
        <v>0</v>
      </c>
      <c r="Q33" s="14">
        <f t="shared" si="1"/>
        <v>0</v>
      </c>
      <c r="R33" s="41">
        <f t="shared" si="2"/>
        <v>33.333333333333336</v>
      </c>
      <c r="S33" s="32">
        <v>28</v>
      </c>
      <c r="T33" s="38">
        <v>36</v>
      </c>
      <c r="U33" s="38">
        <v>42</v>
      </c>
      <c r="V33" s="31"/>
      <c r="W33" s="26">
        <f t="shared" si="15"/>
        <v>49.056603773584904</v>
      </c>
      <c r="X33" s="26">
        <f>100-(T33*$X$95)+$X$95</f>
        <v>27.083333333333332</v>
      </c>
      <c r="Y33" s="26">
        <f t="shared" si="10"/>
        <v>14.583333333333334</v>
      </c>
      <c r="Z33" s="26">
        <f t="shared" si="5"/>
        <v>0</v>
      </c>
      <c r="AA33" s="41">
        <f t="shared" si="6"/>
        <v>76.139937106918239</v>
      </c>
      <c r="AB33" s="51"/>
      <c r="AC33" s="43">
        <f t="shared" si="7"/>
        <v>0</v>
      </c>
      <c r="AD33" s="32"/>
      <c r="AE33" s="26"/>
      <c r="AF33" s="31"/>
      <c r="AG33" s="14"/>
      <c r="AH33" s="31"/>
      <c r="AI33" s="26"/>
      <c r="AJ33" s="31"/>
      <c r="AK33" s="14"/>
      <c r="AL33" s="31">
        <v>24</v>
      </c>
      <c r="AM33" s="14">
        <f t="shared" si="14"/>
        <v>12.76595744680851</v>
      </c>
      <c r="AN33" s="31"/>
      <c r="AO33" s="26"/>
      <c r="AP33" s="31"/>
      <c r="AQ33" s="26"/>
      <c r="AR33" s="31"/>
      <c r="AS33" s="26"/>
      <c r="AT33" s="43">
        <f t="shared" si="8"/>
        <v>12.76595744680851</v>
      </c>
      <c r="AU33" s="46">
        <f t="shared" si="9"/>
        <v>122.2392278870601</v>
      </c>
    </row>
    <row r="34" spans="1:47" x14ac:dyDescent="0.25">
      <c r="A34" s="3">
        <v>30</v>
      </c>
      <c r="B34" s="1" t="s">
        <v>43</v>
      </c>
      <c r="C34" s="1" t="s">
        <v>53</v>
      </c>
      <c r="D34" s="1">
        <v>2002</v>
      </c>
      <c r="E34" s="1" t="s">
        <v>11</v>
      </c>
      <c r="F34" s="2"/>
      <c r="G34" s="2"/>
      <c r="H34" s="38"/>
      <c r="I34" s="38"/>
      <c r="J34" s="38"/>
      <c r="K34" s="38"/>
      <c r="L34" s="14">
        <v>0</v>
      </c>
      <c r="M34" s="14">
        <v>0</v>
      </c>
      <c r="N34" s="14">
        <v>0</v>
      </c>
      <c r="O34" s="14">
        <v>0</v>
      </c>
      <c r="P34" s="14">
        <f t="shared" si="0"/>
        <v>0</v>
      </c>
      <c r="Q34" s="14">
        <f t="shared" si="1"/>
        <v>0</v>
      </c>
      <c r="R34" s="41">
        <f t="shared" si="2"/>
        <v>0</v>
      </c>
      <c r="S34" s="32">
        <v>18</v>
      </c>
      <c r="T34" s="38">
        <v>23</v>
      </c>
      <c r="U34" s="38"/>
      <c r="V34" s="48"/>
      <c r="W34" s="26">
        <f t="shared" si="15"/>
        <v>67.924528301886795</v>
      </c>
      <c r="X34" s="26">
        <f>100-(T34*$X$95)+$X$95</f>
        <v>54.166666666666664</v>
      </c>
      <c r="Y34" s="26">
        <v>0</v>
      </c>
      <c r="Z34" s="26">
        <f t="shared" si="5"/>
        <v>0</v>
      </c>
      <c r="AA34" s="41">
        <f t="shared" si="6"/>
        <v>122.09119496855345</v>
      </c>
      <c r="AB34" s="51"/>
      <c r="AC34" s="43">
        <f t="shared" si="7"/>
        <v>0</v>
      </c>
      <c r="AD34" s="32"/>
      <c r="AE34" s="26"/>
      <c r="AF34" s="31"/>
      <c r="AG34" s="14"/>
      <c r="AH34" s="31"/>
      <c r="AI34" s="26"/>
      <c r="AJ34" s="31"/>
      <c r="AK34" s="14"/>
      <c r="AL34" s="31"/>
      <c r="AM34" s="14"/>
      <c r="AN34" s="31"/>
      <c r="AO34" s="26"/>
      <c r="AP34" s="31"/>
      <c r="AQ34" s="26"/>
      <c r="AR34" s="31"/>
      <c r="AS34" s="26"/>
      <c r="AT34" s="43">
        <f t="shared" si="8"/>
        <v>0</v>
      </c>
      <c r="AU34" s="46">
        <f t="shared" si="9"/>
        <v>122.09119496855345</v>
      </c>
    </row>
    <row r="35" spans="1:47" x14ac:dyDescent="0.25">
      <c r="A35" s="3">
        <v>31</v>
      </c>
      <c r="B35" s="1" t="s">
        <v>105</v>
      </c>
      <c r="C35" s="1" t="s">
        <v>53</v>
      </c>
      <c r="D35" s="1">
        <v>2005</v>
      </c>
      <c r="E35" s="22" t="s">
        <v>31</v>
      </c>
      <c r="F35" s="2"/>
      <c r="G35" s="2"/>
      <c r="H35" s="38"/>
      <c r="I35" s="38">
        <v>24</v>
      </c>
      <c r="J35" s="38"/>
      <c r="K35" s="38"/>
      <c r="L35" s="14">
        <v>0</v>
      </c>
      <c r="M35" s="14">
        <v>0</v>
      </c>
      <c r="N35" s="14">
        <v>0</v>
      </c>
      <c r="O35" s="14">
        <f>50-(I35*$O$95)+$O$95</f>
        <v>30.508474576271187</v>
      </c>
      <c r="P35" s="14">
        <f t="shared" si="0"/>
        <v>0</v>
      </c>
      <c r="Q35" s="14">
        <f t="shared" si="1"/>
        <v>0</v>
      </c>
      <c r="R35" s="41">
        <f t="shared" si="2"/>
        <v>30.508474576271187</v>
      </c>
      <c r="S35" s="32">
        <v>27</v>
      </c>
      <c r="T35" s="38"/>
      <c r="U35" s="38">
        <v>39</v>
      </c>
      <c r="V35" s="48"/>
      <c r="W35" s="26">
        <f t="shared" si="15"/>
        <v>50.943396226415089</v>
      </c>
      <c r="X35" s="26">
        <v>0</v>
      </c>
      <c r="Y35" s="26">
        <f>100-(U35*$Y$95)+$Y$95</f>
        <v>20.833333333333332</v>
      </c>
      <c r="Z35" s="26">
        <f t="shared" si="5"/>
        <v>0</v>
      </c>
      <c r="AA35" s="41">
        <f t="shared" si="6"/>
        <v>71.776729559748418</v>
      </c>
      <c r="AB35" s="51"/>
      <c r="AC35" s="43">
        <f t="shared" si="7"/>
        <v>0</v>
      </c>
      <c r="AD35" s="32"/>
      <c r="AE35" s="26"/>
      <c r="AF35" s="31"/>
      <c r="AG35" s="14"/>
      <c r="AH35" s="31"/>
      <c r="AI35" s="26"/>
      <c r="AJ35" s="31"/>
      <c r="AK35" s="14"/>
      <c r="AL35" s="31">
        <v>20</v>
      </c>
      <c r="AM35" s="14">
        <f>25-(AL35*$AM$95)+$AM$95</f>
        <v>14.893617021276595</v>
      </c>
      <c r="AN35" s="31"/>
      <c r="AO35" s="26"/>
      <c r="AP35" s="31"/>
      <c r="AQ35" s="26"/>
      <c r="AR35" s="31"/>
      <c r="AS35" s="26"/>
      <c r="AT35" s="43">
        <f t="shared" si="8"/>
        <v>14.893617021276595</v>
      </c>
      <c r="AU35" s="46">
        <f t="shared" si="9"/>
        <v>117.1788211572962</v>
      </c>
    </row>
    <row r="36" spans="1:47" x14ac:dyDescent="0.25">
      <c r="A36" s="3">
        <v>32</v>
      </c>
      <c r="B36" s="1" t="s">
        <v>45</v>
      </c>
      <c r="C36" s="1" t="s">
        <v>53</v>
      </c>
      <c r="D36" s="1">
        <v>2002</v>
      </c>
      <c r="E36" s="1" t="s">
        <v>42</v>
      </c>
      <c r="F36" s="2"/>
      <c r="G36" s="2"/>
      <c r="H36" s="38"/>
      <c r="I36" s="38">
        <v>35</v>
      </c>
      <c r="J36" s="38"/>
      <c r="K36" s="38"/>
      <c r="L36" s="14">
        <v>0</v>
      </c>
      <c r="M36" s="14">
        <v>0</v>
      </c>
      <c r="N36" s="14">
        <v>0</v>
      </c>
      <c r="O36" s="14">
        <f>50-(I36*$O$95)+$O$95</f>
        <v>21.186440677966104</v>
      </c>
      <c r="P36" s="14">
        <f t="shared" si="0"/>
        <v>0</v>
      </c>
      <c r="Q36" s="14">
        <f t="shared" si="1"/>
        <v>0</v>
      </c>
      <c r="R36" s="41">
        <f t="shared" si="2"/>
        <v>21.186440677966104</v>
      </c>
      <c r="S36" s="32">
        <v>24</v>
      </c>
      <c r="T36" s="38">
        <v>37</v>
      </c>
      <c r="U36" s="38"/>
      <c r="V36" s="48"/>
      <c r="W36" s="26">
        <f t="shared" si="15"/>
        <v>56.60377358490566</v>
      </c>
      <c r="X36" s="26">
        <f>100-(T36*$X$95)+$X$95</f>
        <v>24.999999999999989</v>
      </c>
      <c r="Y36" s="26">
        <v>0</v>
      </c>
      <c r="Z36" s="26">
        <f t="shared" si="5"/>
        <v>0</v>
      </c>
      <c r="AA36" s="41">
        <f t="shared" si="6"/>
        <v>81.603773584905653</v>
      </c>
      <c r="AB36" s="51"/>
      <c r="AC36" s="43">
        <f t="shared" si="7"/>
        <v>0</v>
      </c>
      <c r="AD36" s="32"/>
      <c r="AE36" s="26"/>
      <c r="AF36" s="31"/>
      <c r="AG36" s="14"/>
      <c r="AH36" s="31"/>
      <c r="AI36" s="26"/>
      <c r="AJ36" s="31"/>
      <c r="AK36" s="14"/>
      <c r="AL36" s="31">
        <v>37</v>
      </c>
      <c r="AM36" s="14">
        <f>25-(AL36*$AM$95)+$AM$95</f>
        <v>5.8510638297872326</v>
      </c>
      <c r="AN36" s="31"/>
      <c r="AO36" s="26"/>
      <c r="AP36" s="31"/>
      <c r="AQ36" s="26"/>
      <c r="AR36" s="31"/>
      <c r="AS36" s="26"/>
      <c r="AT36" s="43">
        <f t="shared" si="8"/>
        <v>5.8510638297872326</v>
      </c>
      <c r="AU36" s="46">
        <f t="shared" si="9"/>
        <v>108.64127809265899</v>
      </c>
    </row>
    <row r="37" spans="1:47" x14ac:dyDescent="0.25">
      <c r="A37" s="3">
        <v>33</v>
      </c>
      <c r="B37" s="1" t="s">
        <v>44</v>
      </c>
      <c r="C37" s="1" t="s">
        <v>53</v>
      </c>
      <c r="D37" s="1">
        <v>2003</v>
      </c>
      <c r="E37" s="1" t="s">
        <v>450</v>
      </c>
      <c r="F37" s="2"/>
      <c r="G37" s="2"/>
      <c r="H37" s="38"/>
      <c r="I37" s="38"/>
      <c r="J37" s="38"/>
      <c r="K37" s="38"/>
      <c r="L37" s="14">
        <v>0</v>
      </c>
      <c r="M37" s="14">
        <v>0</v>
      </c>
      <c r="N37" s="14">
        <v>0</v>
      </c>
      <c r="O37" s="14">
        <v>0</v>
      </c>
      <c r="P37" s="14">
        <f t="shared" ref="P37:P68" si="16">50-(J37*$P$95)+$P$95</f>
        <v>0</v>
      </c>
      <c r="Q37" s="14">
        <f t="shared" ref="Q37:Q68" si="17">50-(K37*$Q$95)+$Q$95</f>
        <v>0</v>
      </c>
      <c r="R37" s="41">
        <f t="shared" ref="R37:R68" si="18">MAX(L37:P37)</f>
        <v>0</v>
      </c>
      <c r="S37" s="32">
        <v>25</v>
      </c>
      <c r="T37" s="38"/>
      <c r="U37" s="38">
        <v>33</v>
      </c>
      <c r="V37" s="31"/>
      <c r="W37" s="26">
        <f t="shared" si="15"/>
        <v>54.716981132075468</v>
      </c>
      <c r="X37" s="26">
        <v>0</v>
      </c>
      <c r="Y37" s="26">
        <f t="shared" ref="Y37:Y46" si="19">100-(U37*$Y$95)+$Y$95</f>
        <v>33.333333333333336</v>
      </c>
      <c r="Z37" s="26">
        <f t="shared" ref="Z37:Z68" si="20">100-(V37*$Z$95)+$Z$95</f>
        <v>0</v>
      </c>
      <c r="AA37" s="41">
        <f t="shared" ref="AA37:AA68" si="21">LARGE(W37:Z37,1)+LARGE(W37:Z37,2)</f>
        <v>88.050314465408803</v>
      </c>
      <c r="AB37" s="51"/>
      <c r="AC37" s="43">
        <f t="shared" ref="AC37:AC68" si="22">150-(AB37*$AC$95)+$AC$95</f>
        <v>0</v>
      </c>
      <c r="AD37" s="32"/>
      <c r="AE37" s="26"/>
      <c r="AF37" s="31"/>
      <c r="AG37" s="14"/>
      <c r="AH37" s="31"/>
      <c r="AI37" s="26"/>
      <c r="AJ37" s="31"/>
      <c r="AK37" s="14"/>
      <c r="AL37" s="31">
        <v>17</v>
      </c>
      <c r="AM37" s="14">
        <f>25-(AL37*$AM$95)+$AM$95</f>
        <v>16.48936170212766</v>
      </c>
      <c r="AN37" s="31"/>
      <c r="AO37" s="26"/>
      <c r="AP37" s="31"/>
      <c r="AQ37" s="26"/>
      <c r="AR37" s="31"/>
      <c r="AS37" s="26"/>
      <c r="AT37" s="43">
        <f t="shared" ref="AT37:AT68" si="23">MAX(AE37,AG37,AI37,AK37,AM37,AO37,AQ37,AS37)</f>
        <v>16.48936170212766</v>
      </c>
      <c r="AU37" s="46">
        <f t="shared" ref="AU37:AU68" si="24">R37+AA37+AC37+AT37</f>
        <v>104.53967616753647</v>
      </c>
    </row>
    <row r="38" spans="1:47" x14ac:dyDescent="0.25">
      <c r="A38" s="3">
        <v>34</v>
      </c>
      <c r="B38" s="22" t="s">
        <v>160</v>
      </c>
      <c r="C38" s="22" t="s">
        <v>53</v>
      </c>
      <c r="D38" s="22">
        <v>2003</v>
      </c>
      <c r="E38" s="22" t="s">
        <v>19</v>
      </c>
      <c r="F38" s="2"/>
      <c r="G38" s="2"/>
      <c r="H38" s="38">
        <v>19</v>
      </c>
      <c r="I38" s="38"/>
      <c r="J38" s="38"/>
      <c r="K38" s="38"/>
      <c r="L38" s="14">
        <v>0</v>
      </c>
      <c r="M38" s="14">
        <v>0</v>
      </c>
      <c r="N38" s="14">
        <f>50-(H38*$N$95)+$N$95</f>
        <v>12.499999999999998</v>
      </c>
      <c r="O38" s="14">
        <v>0</v>
      </c>
      <c r="P38" s="14">
        <f t="shared" si="16"/>
        <v>0</v>
      </c>
      <c r="Q38" s="14">
        <f t="shared" si="17"/>
        <v>0</v>
      </c>
      <c r="R38" s="41">
        <f t="shared" si="18"/>
        <v>12.499999999999998</v>
      </c>
      <c r="S38" s="32">
        <v>22</v>
      </c>
      <c r="T38" s="38">
        <v>39</v>
      </c>
      <c r="U38" s="38">
        <v>35</v>
      </c>
      <c r="V38" s="48"/>
      <c r="W38" s="26">
        <f t="shared" si="15"/>
        <v>60.377358490566031</v>
      </c>
      <c r="X38" s="26">
        <f>100-(T38*$X$95)+$X$95</f>
        <v>20.833333333333332</v>
      </c>
      <c r="Y38" s="26">
        <f t="shared" si="19"/>
        <v>29.166666666666661</v>
      </c>
      <c r="Z38" s="26">
        <f t="shared" si="20"/>
        <v>0</v>
      </c>
      <c r="AA38" s="41">
        <f t="shared" si="21"/>
        <v>89.544025157232696</v>
      </c>
      <c r="AB38" s="51"/>
      <c r="AC38" s="43">
        <f t="shared" si="22"/>
        <v>0</v>
      </c>
      <c r="AD38" s="32"/>
      <c r="AE38" s="26"/>
      <c r="AF38" s="31"/>
      <c r="AG38" s="14"/>
      <c r="AH38" s="31"/>
      <c r="AI38" s="26"/>
      <c r="AJ38" s="31"/>
      <c r="AK38" s="14"/>
      <c r="AL38" s="31"/>
      <c r="AM38" s="14"/>
      <c r="AN38" s="31"/>
      <c r="AO38" s="26"/>
      <c r="AP38" s="31"/>
      <c r="AQ38" s="26"/>
      <c r="AR38" s="31"/>
      <c r="AS38" s="26"/>
      <c r="AT38" s="43">
        <f t="shared" si="23"/>
        <v>0</v>
      </c>
      <c r="AU38" s="46">
        <f t="shared" si="24"/>
        <v>102.0440251572327</v>
      </c>
    </row>
    <row r="39" spans="1:47" x14ac:dyDescent="0.25">
      <c r="A39" s="3">
        <v>35</v>
      </c>
      <c r="B39" s="3" t="s">
        <v>39</v>
      </c>
      <c r="C39" s="3" t="s">
        <v>53</v>
      </c>
      <c r="D39" s="3">
        <v>2003</v>
      </c>
      <c r="E39" s="3" t="s">
        <v>450</v>
      </c>
      <c r="F39" s="2"/>
      <c r="G39" s="2"/>
      <c r="H39" s="38"/>
      <c r="I39" s="38"/>
      <c r="J39" s="38"/>
      <c r="K39" s="38"/>
      <c r="L39" s="14">
        <v>0</v>
      </c>
      <c r="M39" s="14">
        <v>0</v>
      </c>
      <c r="N39" s="14">
        <v>0</v>
      </c>
      <c r="O39" s="14">
        <v>0</v>
      </c>
      <c r="P39" s="14">
        <f t="shared" si="16"/>
        <v>0</v>
      </c>
      <c r="Q39" s="14">
        <f t="shared" si="17"/>
        <v>0</v>
      </c>
      <c r="R39" s="41">
        <f t="shared" si="18"/>
        <v>0</v>
      </c>
      <c r="S39" s="32"/>
      <c r="T39" s="38"/>
      <c r="U39" s="38">
        <v>1</v>
      </c>
      <c r="V39" s="48"/>
      <c r="W39" s="26">
        <v>0</v>
      </c>
      <c r="X39" s="26">
        <v>0</v>
      </c>
      <c r="Y39" s="26">
        <f t="shared" si="19"/>
        <v>100</v>
      </c>
      <c r="Z39" s="26">
        <f t="shared" si="20"/>
        <v>0</v>
      </c>
      <c r="AA39" s="41">
        <f t="shared" si="21"/>
        <v>100</v>
      </c>
      <c r="AB39" s="51"/>
      <c r="AC39" s="43">
        <f t="shared" si="22"/>
        <v>0</v>
      </c>
      <c r="AD39" s="32"/>
      <c r="AE39" s="26"/>
      <c r="AF39" s="31"/>
      <c r="AG39" s="14"/>
      <c r="AH39" s="31"/>
      <c r="AI39" s="26"/>
      <c r="AJ39" s="31"/>
      <c r="AK39" s="14"/>
      <c r="AL39" s="31"/>
      <c r="AM39" s="14"/>
      <c r="AN39" s="31"/>
      <c r="AO39" s="26"/>
      <c r="AP39" s="31"/>
      <c r="AQ39" s="26"/>
      <c r="AR39" s="31"/>
      <c r="AS39" s="26"/>
      <c r="AT39" s="43">
        <f t="shared" si="23"/>
        <v>0</v>
      </c>
      <c r="AU39" s="46">
        <f t="shared" si="24"/>
        <v>100</v>
      </c>
    </row>
    <row r="40" spans="1:47" x14ac:dyDescent="0.25">
      <c r="A40" s="3">
        <v>36</v>
      </c>
      <c r="B40" s="23" t="s">
        <v>47</v>
      </c>
      <c r="C40" s="1" t="s">
        <v>53</v>
      </c>
      <c r="D40" s="23">
        <v>2003</v>
      </c>
      <c r="E40" s="22" t="s">
        <v>8</v>
      </c>
      <c r="F40" s="2"/>
      <c r="G40" s="2"/>
      <c r="H40" s="38">
        <v>21</v>
      </c>
      <c r="I40" s="38">
        <v>26</v>
      </c>
      <c r="J40" s="38"/>
      <c r="K40" s="38"/>
      <c r="L40" s="14">
        <v>0</v>
      </c>
      <c r="M40" s="14">
        <v>0</v>
      </c>
      <c r="N40" s="14">
        <f>50-(H40*$N$95)+$N$95</f>
        <v>8.3333333333333339</v>
      </c>
      <c r="O40" s="14">
        <f>50-(I40*$O$95)+$O$95</f>
        <v>28.8135593220339</v>
      </c>
      <c r="P40" s="14">
        <f t="shared" si="16"/>
        <v>0</v>
      </c>
      <c r="Q40" s="14">
        <f t="shared" si="17"/>
        <v>0</v>
      </c>
      <c r="R40" s="41">
        <f t="shared" si="18"/>
        <v>28.8135593220339</v>
      </c>
      <c r="S40" s="32">
        <v>37</v>
      </c>
      <c r="T40" s="38">
        <v>34</v>
      </c>
      <c r="U40" s="38">
        <v>40</v>
      </c>
      <c r="V40" s="48"/>
      <c r="W40" s="26">
        <f>100-(S40*$W$95)+$W$95</f>
        <v>32.075471698113198</v>
      </c>
      <c r="X40" s="26">
        <f>100-(T40*$X$95)+$X$95</f>
        <v>31.249999999999989</v>
      </c>
      <c r="Y40" s="26">
        <f t="shared" si="19"/>
        <v>18.749999999999989</v>
      </c>
      <c r="Z40" s="26">
        <f t="shared" si="20"/>
        <v>0</v>
      </c>
      <c r="AA40" s="41">
        <f t="shared" si="21"/>
        <v>63.325471698113191</v>
      </c>
      <c r="AB40" s="51"/>
      <c r="AC40" s="43">
        <f t="shared" si="22"/>
        <v>0</v>
      </c>
      <c r="AD40" s="32"/>
      <c r="AE40" s="26"/>
      <c r="AF40" s="31"/>
      <c r="AG40" s="14"/>
      <c r="AH40" s="31"/>
      <c r="AI40" s="26"/>
      <c r="AJ40" s="31"/>
      <c r="AK40" s="14"/>
      <c r="AL40" s="31">
        <v>34</v>
      </c>
      <c r="AM40" s="14">
        <f>25-(AL40*$AM$95)+$AM$95</f>
        <v>7.4468085106382986</v>
      </c>
      <c r="AN40" s="31"/>
      <c r="AO40" s="26"/>
      <c r="AP40" s="31"/>
      <c r="AQ40" s="26"/>
      <c r="AR40" s="31"/>
      <c r="AS40" s="26"/>
      <c r="AT40" s="43">
        <f t="shared" si="23"/>
        <v>7.4468085106382986</v>
      </c>
      <c r="AU40" s="46">
        <f t="shared" si="24"/>
        <v>99.585839530785393</v>
      </c>
    </row>
    <row r="41" spans="1:47" x14ac:dyDescent="0.25">
      <c r="A41" s="3">
        <v>37</v>
      </c>
      <c r="B41" s="22" t="s">
        <v>22</v>
      </c>
      <c r="C41" s="22" t="s">
        <v>52</v>
      </c>
      <c r="D41" s="22">
        <v>2001</v>
      </c>
      <c r="E41" s="22" t="s">
        <v>15</v>
      </c>
      <c r="F41" s="2"/>
      <c r="G41" s="2"/>
      <c r="H41" s="38"/>
      <c r="I41" s="38"/>
      <c r="J41" s="38"/>
      <c r="K41" s="38"/>
      <c r="L41" s="14">
        <v>0</v>
      </c>
      <c r="M41" s="14">
        <v>0</v>
      </c>
      <c r="N41" s="14">
        <v>0</v>
      </c>
      <c r="O41" s="14">
        <v>0</v>
      </c>
      <c r="P41" s="14">
        <f t="shared" si="16"/>
        <v>0</v>
      </c>
      <c r="Q41" s="14">
        <f t="shared" si="17"/>
        <v>0</v>
      </c>
      <c r="R41" s="41">
        <f t="shared" si="18"/>
        <v>0</v>
      </c>
      <c r="S41" s="32"/>
      <c r="T41" s="38">
        <v>30</v>
      </c>
      <c r="U41" s="38">
        <v>24</v>
      </c>
      <c r="V41" s="48"/>
      <c r="W41" s="26">
        <v>0</v>
      </c>
      <c r="X41" s="26">
        <f>100-(T41*$X$95)+$X$95</f>
        <v>39.583333333333329</v>
      </c>
      <c r="Y41" s="26">
        <f t="shared" si="19"/>
        <v>52.083333333333336</v>
      </c>
      <c r="Z41" s="26">
        <f t="shared" si="20"/>
        <v>0</v>
      </c>
      <c r="AA41" s="41">
        <f t="shared" si="21"/>
        <v>91.666666666666657</v>
      </c>
      <c r="AB41" s="51"/>
      <c r="AC41" s="43">
        <f t="shared" si="22"/>
        <v>0</v>
      </c>
      <c r="AD41" s="32"/>
      <c r="AE41" s="26"/>
      <c r="AF41" s="31"/>
      <c r="AG41" s="14"/>
      <c r="AH41" s="31"/>
      <c r="AI41" s="26"/>
      <c r="AJ41" s="31"/>
      <c r="AK41" s="14"/>
      <c r="AL41" s="31"/>
      <c r="AM41" s="14"/>
      <c r="AN41" s="31"/>
      <c r="AO41" s="26"/>
      <c r="AP41" s="31"/>
      <c r="AQ41" s="26"/>
      <c r="AR41" s="31"/>
      <c r="AS41" s="26"/>
      <c r="AT41" s="43">
        <f t="shared" si="23"/>
        <v>0</v>
      </c>
      <c r="AU41" s="46">
        <f t="shared" si="24"/>
        <v>91.666666666666657</v>
      </c>
    </row>
    <row r="42" spans="1:47" x14ac:dyDescent="0.25">
      <c r="A42" s="3">
        <v>38</v>
      </c>
      <c r="B42" s="22" t="s">
        <v>156</v>
      </c>
      <c r="C42" s="22" t="s">
        <v>53</v>
      </c>
      <c r="D42" s="22">
        <v>2002</v>
      </c>
      <c r="E42" s="22" t="s">
        <v>8</v>
      </c>
      <c r="F42" s="2"/>
      <c r="G42" s="2"/>
      <c r="H42" s="38">
        <v>12</v>
      </c>
      <c r="I42" s="38"/>
      <c r="J42" s="38"/>
      <c r="K42" s="38"/>
      <c r="L42" s="14">
        <v>0</v>
      </c>
      <c r="M42" s="14">
        <v>0</v>
      </c>
      <c r="N42" s="14">
        <f>50-(H42*$N$95)+$N$95</f>
        <v>27.083333333333332</v>
      </c>
      <c r="O42" s="14">
        <v>0</v>
      </c>
      <c r="P42" s="14">
        <f t="shared" si="16"/>
        <v>0</v>
      </c>
      <c r="Q42" s="14">
        <f t="shared" si="17"/>
        <v>0</v>
      </c>
      <c r="R42" s="41">
        <f t="shared" si="18"/>
        <v>27.083333333333332</v>
      </c>
      <c r="S42" s="32"/>
      <c r="T42" s="38">
        <v>44</v>
      </c>
      <c r="U42" s="38">
        <v>30</v>
      </c>
      <c r="V42" s="48"/>
      <c r="W42" s="26">
        <v>0</v>
      </c>
      <c r="X42" s="26">
        <f>100-(T42*$X$95)+$X$95</f>
        <v>10.416666666666663</v>
      </c>
      <c r="Y42" s="26">
        <f t="shared" si="19"/>
        <v>39.583333333333329</v>
      </c>
      <c r="Z42" s="26">
        <f t="shared" si="20"/>
        <v>0</v>
      </c>
      <c r="AA42" s="41">
        <f t="shared" si="21"/>
        <v>49.999999999999993</v>
      </c>
      <c r="AB42" s="51"/>
      <c r="AC42" s="43">
        <f t="shared" si="22"/>
        <v>0</v>
      </c>
      <c r="AD42" s="32"/>
      <c r="AE42" s="26"/>
      <c r="AF42" s="31"/>
      <c r="AG42" s="14"/>
      <c r="AH42" s="31"/>
      <c r="AI42" s="26"/>
      <c r="AJ42" s="31"/>
      <c r="AK42" s="14"/>
      <c r="AL42" s="31">
        <v>23</v>
      </c>
      <c r="AM42" s="14">
        <f>25-(AL42*$AM$95)+$AM$95</f>
        <v>13.297872340425531</v>
      </c>
      <c r="AN42" s="31"/>
      <c r="AO42" s="14"/>
      <c r="AP42" s="31"/>
      <c r="AQ42" s="26"/>
      <c r="AR42" s="31"/>
      <c r="AS42" s="26"/>
      <c r="AT42" s="43">
        <f t="shared" si="23"/>
        <v>13.297872340425531</v>
      </c>
      <c r="AU42" s="46">
        <f t="shared" si="24"/>
        <v>90.381205673758856</v>
      </c>
    </row>
    <row r="43" spans="1:47" x14ac:dyDescent="0.25">
      <c r="A43" s="3">
        <v>39</v>
      </c>
      <c r="B43" s="22" t="s">
        <v>157</v>
      </c>
      <c r="C43" s="22" t="s">
        <v>53</v>
      </c>
      <c r="D43" s="22">
        <v>2003</v>
      </c>
      <c r="E43" s="22" t="s">
        <v>158</v>
      </c>
      <c r="F43" s="2">
        <v>15</v>
      </c>
      <c r="G43" s="2"/>
      <c r="H43" s="38"/>
      <c r="I43" s="38"/>
      <c r="J43" s="38"/>
      <c r="K43" s="38"/>
      <c r="L43" s="14">
        <f>50-(F43*$L$95)+$L$95</f>
        <v>13.157894736842106</v>
      </c>
      <c r="M43" s="14">
        <v>0</v>
      </c>
      <c r="N43" s="14">
        <v>0</v>
      </c>
      <c r="O43" s="14">
        <v>0</v>
      </c>
      <c r="P43" s="14">
        <f t="shared" si="16"/>
        <v>0</v>
      </c>
      <c r="Q43" s="14">
        <f t="shared" si="17"/>
        <v>0</v>
      </c>
      <c r="R43" s="41">
        <f t="shared" si="18"/>
        <v>13.157894736842106</v>
      </c>
      <c r="S43" s="32">
        <v>33</v>
      </c>
      <c r="T43" s="38"/>
      <c r="U43" s="38">
        <v>31</v>
      </c>
      <c r="V43" s="48"/>
      <c r="W43" s="26">
        <f>100-(S43*$W$95)+$W$95</f>
        <v>39.622641509433961</v>
      </c>
      <c r="X43" s="26">
        <v>0</v>
      </c>
      <c r="Y43" s="26">
        <f t="shared" si="19"/>
        <v>37.499999999999993</v>
      </c>
      <c r="Z43" s="26">
        <f t="shared" si="20"/>
        <v>0</v>
      </c>
      <c r="AA43" s="41">
        <f t="shared" si="21"/>
        <v>77.122641509433947</v>
      </c>
      <c r="AB43" s="51"/>
      <c r="AC43" s="43">
        <f t="shared" si="22"/>
        <v>0</v>
      </c>
      <c r="AD43" s="32"/>
      <c r="AE43" s="26"/>
      <c r="AF43" s="31"/>
      <c r="AG43" s="14"/>
      <c r="AH43" s="31"/>
      <c r="AI43" s="26"/>
      <c r="AJ43" s="31"/>
      <c r="AK43" s="14"/>
      <c r="AL43" s="31"/>
      <c r="AM43" s="14"/>
      <c r="AN43" s="31"/>
      <c r="AO43" s="26"/>
      <c r="AP43" s="31"/>
      <c r="AQ43" s="26"/>
      <c r="AR43" s="31"/>
      <c r="AS43" s="26"/>
      <c r="AT43" s="43">
        <f t="shared" si="23"/>
        <v>0</v>
      </c>
      <c r="AU43" s="46">
        <f t="shared" si="24"/>
        <v>90.280536246276057</v>
      </c>
    </row>
    <row r="44" spans="1:47" x14ac:dyDescent="0.25">
      <c r="A44" s="3">
        <v>40</v>
      </c>
      <c r="B44" s="1" t="s">
        <v>93</v>
      </c>
      <c r="C44" s="1" t="s">
        <v>53</v>
      </c>
      <c r="D44" s="1">
        <v>2003</v>
      </c>
      <c r="E44" s="1" t="s">
        <v>14</v>
      </c>
      <c r="F44" s="60">
        <v>10</v>
      </c>
      <c r="G44" s="2"/>
      <c r="H44" s="38"/>
      <c r="I44" s="38"/>
      <c r="J44" s="38"/>
      <c r="K44" s="38"/>
      <c r="L44" s="14">
        <f>50-(F44*$L$95)+$L$95</f>
        <v>26.315789473684209</v>
      </c>
      <c r="M44" s="14">
        <v>0</v>
      </c>
      <c r="N44" s="14">
        <v>0</v>
      </c>
      <c r="O44" s="14">
        <v>0</v>
      </c>
      <c r="P44" s="14">
        <f t="shared" si="16"/>
        <v>0</v>
      </c>
      <c r="Q44" s="14">
        <f t="shared" si="17"/>
        <v>0</v>
      </c>
      <c r="R44" s="41">
        <f t="shared" si="18"/>
        <v>26.315789473684209</v>
      </c>
      <c r="S44" s="32"/>
      <c r="T44" s="38">
        <v>35</v>
      </c>
      <c r="U44" s="38">
        <v>37</v>
      </c>
      <c r="V44" s="31"/>
      <c r="W44" s="26">
        <v>0</v>
      </c>
      <c r="X44" s="26">
        <f>100-(T44*$X$95)+$X$95</f>
        <v>29.166666666666661</v>
      </c>
      <c r="Y44" s="26">
        <f t="shared" si="19"/>
        <v>24.999999999999989</v>
      </c>
      <c r="Z44" s="26">
        <f t="shared" si="20"/>
        <v>0</v>
      </c>
      <c r="AA44" s="41">
        <f t="shared" si="21"/>
        <v>54.16666666666665</v>
      </c>
      <c r="AB44" s="51"/>
      <c r="AC44" s="43">
        <f t="shared" si="22"/>
        <v>0</v>
      </c>
      <c r="AD44" s="32"/>
      <c r="AE44" s="26"/>
      <c r="AF44" s="31"/>
      <c r="AG44" s="14"/>
      <c r="AH44" s="31"/>
      <c r="AI44" s="26"/>
      <c r="AJ44" s="31">
        <v>9</v>
      </c>
      <c r="AK44" s="14">
        <f>25-(AJ44*$AK$95)+$AK$95</f>
        <v>8.3333333333333339</v>
      </c>
      <c r="AL44" s="31">
        <v>36</v>
      </c>
      <c r="AM44" s="14">
        <f>25-(AL44*$AM$95)+$AM$95</f>
        <v>6.382978723404257</v>
      </c>
      <c r="AN44" s="31"/>
      <c r="AO44" s="26"/>
      <c r="AP44" s="31"/>
      <c r="AQ44" s="26"/>
      <c r="AR44" s="31"/>
      <c r="AS44" s="26"/>
      <c r="AT44" s="43">
        <f t="shared" si="23"/>
        <v>8.3333333333333339</v>
      </c>
      <c r="AU44" s="46">
        <f t="shared" si="24"/>
        <v>88.815789473684191</v>
      </c>
    </row>
    <row r="45" spans="1:47" x14ac:dyDescent="0.25">
      <c r="A45" s="3">
        <v>41</v>
      </c>
      <c r="B45" s="22" t="s">
        <v>154</v>
      </c>
      <c r="C45" s="22" t="s">
        <v>53</v>
      </c>
      <c r="D45" s="22">
        <v>2002</v>
      </c>
      <c r="E45" s="22" t="s">
        <v>19</v>
      </c>
      <c r="F45" s="2"/>
      <c r="G45" s="2"/>
      <c r="H45" s="38">
        <v>16</v>
      </c>
      <c r="I45" s="38"/>
      <c r="J45" s="38"/>
      <c r="K45" s="38"/>
      <c r="L45" s="14">
        <v>0</v>
      </c>
      <c r="M45" s="14">
        <v>0</v>
      </c>
      <c r="N45" s="14">
        <f>50-(H45*$N$95)+$N$95</f>
        <v>18.749999999999996</v>
      </c>
      <c r="O45" s="14">
        <v>0</v>
      </c>
      <c r="P45" s="14">
        <f t="shared" si="16"/>
        <v>0</v>
      </c>
      <c r="Q45" s="14">
        <f t="shared" si="17"/>
        <v>0</v>
      </c>
      <c r="R45" s="41">
        <f t="shared" si="18"/>
        <v>18.749999999999996</v>
      </c>
      <c r="S45" s="32"/>
      <c r="T45" s="38"/>
      <c r="U45" s="38">
        <v>23</v>
      </c>
      <c r="V45" s="48"/>
      <c r="W45" s="26">
        <v>0</v>
      </c>
      <c r="X45" s="26">
        <v>0</v>
      </c>
      <c r="Y45" s="26">
        <f t="shared" si="19"/>
        <v>54.166666666666664</v>
      </c>
      <c r="Z45" s="26">
        <f t="shared" si="20"/>
        <v>0</v>
      </c>
      <c r="AA45" s="41">
        <f t="shared" si="21"/>
        <v>54.166666666666664</v>
      </c>
      <c r="AB45" s="51"/>
      <c r="AC45" s="43">
        <f t="shared" si="22"/>
        <v>0</v>
      </c>
      <c r="AD45" s="32"/>
      <c r="AE45" s="26"/>
      <c r="AF45" s="31"/>
      <c r="AG45" s="14"/>
      <c r="AH45" s="31"/>
      <c r="AI45" s="26"/>
      <c r="AJ45" s="31"/>
      <c r="AK45" s="14"/>
      <c r="AL45" s="31">
        <v>22</v>
      </c>
      <c r="AM45" s="14">
        <f>25-(AL45*$AM$95)+$AM$95</f>
        <v>13.829787234042552</v>
      </c>
      <c r="AN45" s="31"/>
      <c r="AO45" s="26"/>
      <c r="AP45" s="31"/>
      <c r="AQ45" s="26"/>
      <c r="AR45" s="31"/>
      <c r="AS45" s="26"/>
      <c r="AT45" s="43">
        <f t="shared" si="23"/>
        <v>13.829787234042552</v>
      </c>
      <c r="AU45" s="46">
        <f t="shared" si="24"/>
        <v>86.746453900709213</v>
      </c>
    </row>
    <row r="46" spans="1:47" x14ac:dyDescent="0.25">
      <c r="A46" s="3">
        <v>42</v>
      </c>
      <c r="B46" s="1" t="s">
        <v>92</v>
      </c>
      <c r="C46" s="1" t="s">
        <v>53</v>
      </c>
      <c r="D46" s="1">
        <v>2002</v>
      </c>
      <c r="E46" s="1" t="s">
        <v>12</v>
      </c>
      <c r="F46" s="2"/>
      <c r="G46" s="2"/>
      <c r="H46" s="38"/>
      <c r="I46" s="38">
        <v>30</v>
      </c>
      <c r="J46" s="38"/>
      <c r="K46" s="38"/>
      <c r="L46" s="14">
        <v>0</v>
      </c>
      <c r="M46" s="14">
        <v>0</v>
      </c>
      <c r="N46" s="14">
        <v>0</v>
      </c>
      <c r="O46" s="14">
        <f>50-(I46*$O$95)+$O$95</f>
        <v>25.423728813559322</v>
      </c>
      <c r="P46" s="14">
        <f t="shared" si="16"/>
        <v>0</v>
      </c>
      <c r="Q46" s="14">
        <f t="shared" si="17"/>
        <v>0</v>
      </c>
      <c r="R46" s="41">
        <f t="shared" si="18"/>
        <v>25.423728813559322</v>
      </c>
      <c r="S46" s="32">
        <v>38</v>
      </c>
      <c r="T46" s="38"/>
      <c r="U46" s="38">
        <v>41</v>
      </c>
      <c r="V46" s="31"/>
      <c r="W46" s="26">
        <f t="shared" ref="W46:W53" si="25">100-(S46*$W$95)+$W$95</f>
        <v>30.188679245283023</v>
      </c>
      <c r="X46" s="26">
        <v>0</v>
      </c>
      <c r="Y46" s="26">
        <f t="shared" si="19"/>
        <v>16.666666666666661</v>
      </c>
      <c r="Z46" s="26">
        <f t="shared" si="20"/>
        <v>0</v>
      </c>
      <c r="AA46" s="41">
        <f t="shared" si="21"/>
        <v>46.855345911949684</v>
      </c>
      <c r="AB46" s="51"/>
      <c r="AC46" s="43">
        <f t="shared" si="22"/>
        <v>0</v>
      </c>
      <c r="AD46" s="32"/>
      <c r="AE46" s="26"/>
      <c r="AF46" s="31"/>
      <c r="AG46" s="14"/>
      <c r="AH46" s="31"/>
      <c r="AI46" s="26"/>
      <c r="AJ46" s="31"/>
      <c r="AK46" s="14"/>
      <c r="AL46" s="31">
        <v>33</v>
      </c>
      <c r="AM46" s="14">
        <f>25-(AL46*$AM$95)+$AM$95</f>
        <v>7.9787234042553195</v>
      </c>
      <c r="AN46" s="31"/>
      <c r="AO46" s="26"/>
      <c r="AP46" s="31"/>
      <c r="AQ46" s="26"/>
      <c r="AR46" s="31"/>
      <c r="AS46" s="26"/>
      <c r="AT46" s="43">
        <f t="shared" si="23"/>
        <v>7.9787234042553195</v>
      </c>
      <c r="AU46" s="46">
        <f t="shared" si="24"/>
        <v>80.257798129764325</v>
      </c>
    </row>
    <row r="47" spans="1:47" x14ac:dyDescent="0.25">
      <c r="A47" s="3">
        <v>43</v>
      </c>
      <c r="B47" s="1" t="s">
        <v>34</v>
      </c>
      <c r="C47" s="1" t="s">
        <v>53</v>
      </c>
      <c r="D47" s="1">
        <v>2002</v>
      </c>
      <c r="E47" s="1" t="s">
        <v>433</v>
      </c>
      <c r="F47" s="59">
        <v>12</v>
      </c>
      <c r="G47" s="2"/>
      <c r="H47" s="38"/>
      <c r="I47" s="38">
        <v>32</v>
      </c>
      <c r="J47" s="38"/>
      <c r="K47" s="38"/>
      <c r="L47" s="14">
        <f>50-(F47*$L$95)+$L$95</f>
        <v>21.052631578947366</v>
      </c>
      <c r="M47" s="14">
        <v>0</v>
      </c>
      <c r="N47" s="14">
        <v>0</v>
      </c>
      <c r="O47" s="14">
        <f>50-(I47*$O$95)+$O$95</f>
        <v>23.728813559322035</v>
      </c>
      <c r="P47" s="14">
        <f t="shared" si="16"/>
        <v>0</v>
      </c>
      <c r="Q47" s="14">
        <f t="shared" si="17"/>
        <v>0</v>
      </c>
      <c r="R47" s="41">
        <f t="shared" si="18"/>
        <v>23.728813559322035</v>
      </c>
      <c r="S47" s="32">
        <v>44</v>
      </c>
      <c r="T47" s="38">
        <v>40</v>
      </c>
      <c r="U47" s="38"/>
      <c r="V47" s="31"/>
      <c r="W47" s="26">
        <f t="shared" si="25"/>
        <v>18.867924528301881</v>
      </c>
      <c r="X47" s="26">
        <f>100-(T47*$X$95)+$X$95</f>
        <v>18.749999999999989</v>
      </c>
      <c r="Y47" s="26">
        <v>0</v>
      </c>
      <c r="Z47" s="26">
        <f t="shared" si="20"/>
        <v>0</v>
      </c>
      <c r="AA47" s="41">
        <f t="shared" si="21"/>
        <v>37.61792452830187</v>
      </c>
      <c r="AB47" s="51"/>
      <c r="AC47" s="43">
        <f t="shared" si="22"/>
        <v>0</v>
      </c>
      <c r="AD47" s="32">
        <v>9</v>
      </c>
      <c r="AE47" s="26">
        <f>25-(AD47*$AE$95)+$AE$95</f>
        <v>9.6153846153846168</v>
      </c>
      <c r="AF47" s="31"/>
      <c r="AG47" s="14"/>
      <c r="AH47" s="31">
        <v>8</v>
      </c>
      <c r="AI47" s="14">
        <f>25-(AH47*$AI$95)+$AI$95</f>
        <v>11.538461538461538</v>
      </c>
      <c r="AJ47" s="31"/>
      <c r="AK47" s="14"/>
      <c r="AL47" s="31">
        <v>29</v>
      </c>
      <c r="AM47" s="14">
        <f>25-(AL47*$AM$95)+$AM$95</f>
        <v>10.106382978723405</v>
      </c>
      <c r="AN47" s="31"/>
      <c r="AO47" s="26"/>
      <c r="AP47" s="31"/>
      <c r="AQ47" s="26"/>
      <c r="AR47" s="31"/>
      <c r="AS47" s="26"/>
      <c r="AT47" s="43">
        <f t="shared" si="23"/>
        <v>11.538461538461538</v>
      </c>
      <c r="AU47" s="46">
        <f t="shared" si="24"/>
        <v>72.885199626085438</v>
      </c>
    </row>
    <row r="48" spans="1:47" x14ac:dyDescent="0.25">
      <c r="A48" s="3">
        <v>44</v>
      </c>
      <c r="B48" s="22" t="s">
        <v>175</v>
      </c>
      <c r="C48" s="22" t="s">
        <v>53</v>
      </c>
      <c r="D48" s="22">
        <v>2002</v>
      </c>
      <c r="E48" s="22" t="s">
        <v>372</v>
      </c>
      <c r="F48" s="2"/>
      <c r="G48" s="2"/>
      <c r="H48" s="38"/>
      <c r="I48" s="38"/>
      <c r="J48" s="38"/>
      <c r="K48" s="38"/>
      <c r="L48" s="14">
        <v>0</v>
      </c>
      <c r="M48" s="14">
        <v>0</v>
      </c>
      <c r="N48" s="14">
        <v>0</v>
      </c>
      <c r="O48" s="14">
        <v>0</v>
      </c>
      <c r="P48" s="14">
        <f t="shared" si="16"/>
        <v>0</v>
      </c>
      <c r="Q48" s="14">
        <f t="shared" si="17"/>
        <v>0</v>
      </c>
      <c r="R48" s="41">
        <f t="shared" si="18"/>
        <v>0</v>
      </c>
      <c r="S48" s="32">
        <v>34</v>
      </c>
      <c r="T48" s="38">
        <v>33</v>
      </c>
      <c r="U48" s="38"/>
      <c r="V48" s="48"/>
      <c r="W48" s="26">
        <f t="shared" si="25"/>
        <v>37.735849056603776</v>
      </c>
      <c r="X48" s="26">
        <f>100-(T48*$X$95)+$X$95</f>
        <v>33.333333333333336</v>
      </c>
      <c r="Y48" s="26">
        <v>0</v>
      </c>
      <c r="Z48" s="26">
        <f t="shared" si="20"/>
        <v>0</v>
      </c>
      <c r="AA48" s="41">
        <f t="shared" si="21"/>
        <v>71.069182389937112</v>
      </c>
      <c r="AB48" s="51"/>
      <c r="AC48" s="43">
        <f t="shared" si="22"/>
        <v>0</v>
      </c>
      <c r="AD48" s="32"/>
      <c r="AE48" s="26"/>
      <c r="AF48" s="31"/>
      <c r="AG48" s="14"/>
      <c r="AH48" s="31"/>
      <c r="AI48" s="26"/>
      <c r="AJ48" s="31"/>
      <c r="AK48" s="14"/>
      <c r="AL48" s="31"/>
      <c r="AM48" s="14"/>
      <c r="AN48" s="31"/>
      <c r="AO48" s="26"/>
      <c r="AP48" s="31"/>
      <c r="AQ48" s="26"/>
      <c r="AR48" s="31"/>
      <c r="AS48" s="26"/>
      <c r="AT48" s="43">
        <f t="shared" si="23"/>
        <v>0</v>
      </c>
      <c r="AU48" s="46">
        <f t="shared" si="24"/>
        <v>71.069182389937112</v>
      </c>
    </row>
    <row r="49" spans="1:47" x14ac:dyDescent="0.25">
      <c r="A49" s="3">
        <v>45</v>
      </c>
      <c r="B49" s="22" t="s">
        <v>37</v>
      </c>
      <c r="C49" s="22" t="s">
        <v>52</v>
      </c>
      <c r="D49" s="22">
        <v>2000</v>
      </c>
      <c r="E49" s="22" t="s">
        <v>38</v>
      </c>
      <c r="F49" s="2">
        <v>11</v>
      </c>
      <c r="G49" s="2"/>
      <c r="H49" s="38"/>
      <c r="I49" s="38"/>
      <c r="J49" s="38"/>
      <c r="K49" s="38"/>
      <c r="L49" s="14">
        <f>50-(F49*$L$95)+$L$95</f>
        <v>23.684210526315788</v>
      </c>
      <c r="M49" s="14">
        <v>0</v>
      </c>
      <c r="N49" s="14">
        <v>0</v>
      </c>
      <c r="O49" s="14">
        <v>0</v>
      </c>
      <c r="P49" s="14">
        <f t="shared" si="16"/>
        <v>0</v>
      </c>
      <c r="Q49" s="14">
        <f t="shared" si="17"/>
        <v>0</v>
      </c>
      <c r="R49" s="41">
        <f t="shared" si="18"/>
        <v>23.684210526315788</v>
      </c>
      <c r="S49" s="32">
        <v>40</v>
      </c>
      <c r="T49" s="38"/>
      <c r="U49" s="38"/>
      <c r="V49" s="48"/>
      <c r="W49" s="26">
        <f t="shared" si="25"/>
        <v>26.415094339622637</v>
      </c>
      <c r="X49" s="26">
        <v>0</v>
      </c>
      <c r="Y49" s="26">
        <v>0</v>
      </c>
      <c r="Z49" s="26">
        <f t="shared" si="20"/>
        <v>0</v>
      </c>
      <c r="AA49" s="41">
        <f t="shared" si="21"/>
        <v>26.415094339622637</v>
      </c>
      <c r="AB49" s="51"/>
      <c r="AC49" s="43">
        <f t="shared" si="22"/>
        <v>0</v>
      </c>
      <c r="AD49" s="32">
        <v>6</v>
      </c>
      <c r="AE49" s="26">
        <f>25-(AD49*$AE$95)+$AE$95</f>
        <v>15.384615384615385</v>
      </c>
      <c r="AF49" s="31">
        <v>5</v>
      </c>
      <c r="AG49" s="14">
        <f>25-(AF49*$AG$95)+$AG$95</f>
        <v>17.307692307692307</v>
      </c>
      <c r="AH49" s="31"/>
      <c r="AI49" s="26"/>
      <c r="AJ49" s="31"/>
      <c r="AK49" s="14"/>
      <c r="AL49" s="31">
        <v>31</v>
      </c>
      <c r="AM49" s="14">
        <f>25-(AL49*$AM$95)+$AM$95</f>
        <v>9.0425531914893611</v>
      </c>
      <c r="AN49" s="31"/>
      <c r="AO49" s="26"/>
      <c r="AP49" s="31"/>
      <c r="AQ49" s="26"/>
      <c r="AR49" s="31"/>
      <c r="AS49" s="26"/>
      <c r="AT49" s="43">
        <f t="shared" si="23"/>
        <v>17.307692307692307</v>
      </c>
      <c r="AU49" s="46">
        <f t="shared" si="24"/>
        <v>67.406997173630728</v>
      </c>
    </row>
    <row r="50" spans="1:47" x14ac:dyDescent="0.25">
      <c r="A50" s="33">
        <v>46</v>
      </c>
      <c r="B50" s="22" t="s">
        <v>169</v>
      </c>
      <c r="C50" s="22" t="s">
        <v>53</v>
      </c>
      <c r="D50" s="22">
        <v>2003</v>
      </c>
      <c r="E50" s="22" t="s">
        <v>243</v>
      </c>
      <c r="F50" s="2">
        <v>14</v>
      </c>
      <c r="G50" s="2">
        <v>8</v>
      </c>
      <c r="H50" s="38"/>
      <c r="I50" s="38">
        <v>39</v>
      </c>
      <c r="J50" s="38"/>
      <c r="K50" s="38"/>
      <c r="L50" s="14">
        <f>50-(F50*$L$95)+$L$95</f>
        <v>15.789473684210524</v>
      </c>
      <c r="M50" s="14">
        <f>50-(G50*$M$95)+$M$95</f>
        <v>26.666666666666664</v>
      </c>
      <c r="N50" s="14">
        <v>0</v>
      </c>
      <c r="O50" s="14">
        <f>50-(I50*$O$95)+$O$95</f>
        <v>17.79661016949153</v>
      </c>
      <c r="P50" s="14">
        <f t="shared" si="16"/>
        <v>0</v>
      </c>
      <c r="Q50" s="14">
        <f t="shared" si="17"/>
        <v>0</v>
      </c>
      <c r="R50" s="41">
        <f t="shared" si="18"/>
        <v>26.666666666666664</v>
      </c>
      <c r="S50" s="32">
        <v>42</v>
      </c>
      <c r="T50" s="38"/>
      <c r="U50" s="38"/>
      <c r="V50" s="48"/>
      <c r="W50" s="26">
        <f t="shared" si="25"/>
        <v>22.641509433962266</v>
      </c>
      <c r="X50" s="26">
        <v>0</v>
      </c>
      <c r="Y50" s="26">
        <v>0</v>
      </c>
      <c r="Z50" s="26">
        <f t="shared" si="20"/>
        <v>0</v>
      </c>
      <c r="AA50" s="41">
        <f t="shared" si="21"/>
        <v>22.641509433962266</v>
      </c>
      <c r="AB50" s="51"/>
      <c r="AC50" s="43">
        <f t="shared" si="22"/>
        <v>0</v>
      </c>
      <c r="AD50" s="32">
        <v>10</v>
      </c>
      <c r="AE50" s="26">
        <f>25-(AD50*$AE$95)+$AE$95</f>
        <v>7.6923076923076934</v>
      </c>
      <c r="AF50" s="31">
        <v>6</v>
      </c>
      <c r="AG50" s="14">
        <f>25-(AF50*$AG$95)+$AG$95</f>
        <v>15.384615384615385</v>
      </c>
      <c r="AH50" s="31">
        <v>6</v>
      </c>
      <c r="AI50" s="14">
        <f>25-(AH50*$AI$95)+$AI$95</f>
        <v>15.384615384615385</v>
      </c>
      <c r="AJ50" s="31"/>
      <c r="AK50" s="14"/>
      <c r="AL50" s="31">
        <v>30</v>
      </c>
      <c r="AM50" s="14">
        <f>25-(AL50*$AM$95)+$AM$95</f>
        <v>9.5744680851063819</v>
      </c>
      <c r="AN50" s="31"/>
      <c r="AO50" s="26"/>
      <c r="AP50" s="31"/>
      <c r="AQ50" s="26"/>
      <c r="AR50" s="31"/>
      <c r="AS50" s="26"/>
      <c r="AT50" s="43">
        <f t="shared" si="23"/>
        <v>15.384615384615385</v>
      </c>
      <c r="AU50" s="46">
        <f t="shared" si="24"/>
        <v>64.692791485244314</v>
      </c>
    </row>
    <row r="51" spans="1:47" x14ac:dyDescent="0.25">
      <c r="A51" s="3">
        <v>47</v>
      </c>
      <c r="B51" s="22" t="s">
        <v>163</v>
      </c>
      <c r="C51" s="22" t="s">
        <v>53</v>
      </c>
      <c r="D51" s="22">
        <v>2003</v>
      </c>
      <c r="E51" s="22" t="s">
        <v>31</v>
      </c>
      <c r="F51" s="2"/>
      <c r="G51" s="2"/>
      <c r="H51" s="38"/>
      <c r="I51" s="38">
        <v>21</v>
      </c>
      <c r="J51" s="38"/>
      <c r="K51" s="38"/>
      <c r="L51" s="14">
        <v>0</v>
      </c>
      <c r="M51" s="14">
        <v>0</v>
      </c>
      <c r="N51" s="14">
        <v>0</v>
      </c>
      <c r="O51" s="14">
        <f>50-(I51*$O$95)+$O$95</f>
        <v>33.050847457627114</v>
      </c>
      <c r="P51" s="14">
        <f t="shared" si="16"/>
        <v>0</v>
      </c>
      <c r="Q51" s="14">
        <f t="shared" si="17"/>
        <v>0</v>
      </c>
      <c r="R51" s="41">
        <f t="shared" si="18"/>
        <v>33.050847457627114</v>
      </c>
      <c r="S51" s="32">
        <v>45</v>
      </c>
      <c r="T51" s="38"/>
      <c r="U51" s="38">
        <v>45</v>
      </c>
      <c r="V51" s="48"/>
      <c r="W51" s="26">
        <f t="shared" si="25"/>
        <v>16.981132075471702</v>
      </c>
      <c r="X51" s="26">
        <v>0</v>
      </c>
      <c r="Y51" s="26">
        <f>100-(U51*$Y$95)+$Y$95</f>
        <v>8.3333333333333339</v>
      </c>
      <c r="Z51" s="26">
        <f t="shared" si="20"/>
        <v>0</v>
      </c>
      <c r="AA51" s="41">
        <f t="shared" si="21"/>
        <v>25.314465408805034</v>
      </c>
      <c r="AB51" s="51"/>
      <c r="AC51" s="43">
        <f t="shared" si="22"/>
        <v>0</v>
      </c>
      <c r="AD51" s="32"/>
      <c r="AE51" s="26"/>
      <c r="AF51" s="31"/>
      <c r="AG51" s="14"/>
      <c r="AH51" s="31"/>
      <c r="AI51" s="26"/>
      <c r="AJ51" s="31"/>
      <c r="AK51" s="14"/>
      <c r="AL51" s="31">
        <v>44</v>
      </c>
      <c r="AM51" s="14">
        <f>25-(AL51*$AM$95)+$AM$95</f>
        <v>2.1276595744680837</v>
      </c>
      <c r="AN51" s="31"/>
      <c r="AO51" s="26"/>
      <c r="AP51" s="31"/>
      <c r="AQ51" s="26"/>
      <c r="AR51" s="31"/>
      <c r="AS51" s="26"/>
      <c r="AT51" s="43">
        <f t="shared" si="23"/>
        <v>2.1276595744680837</v>
      </c>
      <c r="AU51" s="46">
        <f t="shared" si="24"/>
        <v>60.492972440900232</v>
      </c>
    </row>
    <row r="52" spans="1:47" x14ac:dyDescent="0.25">
      <c r="A52" s="3">
        <v>48</v>
      </c>
      <c r="B52" s="22" t="s">
        <v>162</v>
      </c>
      <c r="C52" s="22" t="s">
        <v>53</v>
      </c>
      <c r="D52" s="22">
        <v>2003</v>
      </c>
      <c r="E52" s="22" t="s">
        <v>11</v>
      </c>
      <c r="F52" s="2"/>
      <c r="G52" s="2"/>
      <c r="H52" s="38"/>
      <c r="I52" s="38">
        <v>18</v>
      </c>
      <c r="J52" s="38"/>
      <c r="K52" s="38"/>
      <c r="L52" s="14">
        <v>0</v>
      </c>
      <c r="M52" s="14">
        <v>0</v>
      </c>
      <c r="N52" s="14">
        <v>0</v>
      </c>
      <c r="O52" s="14">
        <f>50-(I52*$O$95)+$O$95</f>
        <v>35.593220338983052</v>
      </c>
      <c r="P52" s="14">
        <f t="shared" si="16"/>
        <v>0</v>
      </c>
      <c r="Q52" s="14">
        <f t="shared" si="17"/>
        <v>0</v>
      </c>
      <c r="R52" s="41">
        <f t="shared" si="18"/>
        <v>35.593220338983052</v>
      </c>
      <c r="S52" s="32">
        <v>51</v>
      </c>
      <c r="T52" s="38"/>
      <c r="U52" s="38">
        <v>43</v>
      </c>
      <c r="V52" s="48"/>
      <c r="W52" s="26">
        <f t="shared" si="25"/>
        <v>5.6603773584905603</v>
      </c>
      <c r="X52" s="26">
        <v>0</v>
      </c>
      <c r="Y52" s="26">
        <f>100-(U52*$Y$95)+$Y$95</f>
        <v>12.499999999999991</v>
      </c>
      <c r="Z52" s="26">
        <f t="shared" si="20"/>
        <v>0</v>
      </c>
      <c r="AA52" s="41">
        <f t="shared" si="21"/>
        <v>18.16037735849055</v>
      </c>
      <c r="AB52" s="51"/>
      <c r="AC52" s="43">
        <f t="shared" si="22"/>
        <v>0</v>
      </c>
      <c r="AD52" s="32"/>
      <c r="AE52" s="26"/>
      <c r="AF52" s="31"/>
      <c r="AG52" s="14"/>
      <c r="AH52" s="31"/>
      <c r="AI52" s="26"/>
      <c r="AJ52" s="31"/>
      <c r="AK52" s="14"/>
      <c r="AL52" s="31">
        <v>38</v>
      </c>
      <c r="AM52" s="14">
        <f>25-(AL52*$AM$95)+$AM$95</f>
        <v>5.3191489361702118</v>
      </c>
      <c r="AN52" s="31">
        <v>24</v>
      </c>
      <c r="AO52" s="26">
        <f>25-(AN52*$AO$95)+$AO$95</f>
        <v>4.4642857142857126</v>
      </c>
      <c r="AP52" s="31"/>
      <c r="AQ52" s="26"/>
      <c r="AR52" s="31"/>
      <c r="AS52" s="26"/>
      <c r="AT52" s="43">
        <f t="shared" si="23"/>
        <v>5.3191489361702118</v>
      </c>
      <c r="AU52" s="46">
        <f t="shared" si="24"/>
        <v>59.072746633643817</v>
      </c>
    </row>
    <row r="53" spans="1:47" x14ac:dyDescent="0.25">
      <c r="A53" s="33">
        <v>49</v>
      </c>
      <c r="B53" s="22" t="s">
        <v>168</v>
      </c>
      <c r="C53" s="22" t="s">
        <v>53</v>
      </c>
      <c r="D53" s="22">
        <v>2004</v>
      </c>
      <c r="E53" s="22" t="s">
        <v>10</v>
      </c>
      <c r="F53" s="2">
        <v>5</v>
      </c>
      <c r="G53" s="2"/>
      <c r="H53" s="38"/>
      <c r="I53" s="38">
        <v>42</v>
      </c>
      <c r="J53" s="38"/>
      <c r="K53" s="38"/>
      <c r="L53" s="14">
        <f>50-(F53*$L$95)+$L$95</f>
        <v>39.473684210526315</v>
      </c>
      <c r="M53" s="14">
        <v>0</v>
      </c>
      <c r="N53" s="14">
        <v>0</v>
      </c>
      <c r="O53" s="14">
        <f>50-(I53*$O$95)+$O$95</f>
        <v>15.254237288135592</v>
      </c>
      <c r="P53" s="14">
        <f t="shared" si="16"/>
        <v>0</v>
      </c>
      <c r="Q53" s="14">
        <f t="shared" si="17"/>
        <v>0</v>
      </c>
      <c r="R53" s="41">
        <f t="shared" si="18"/>
        <v>39.473684210526315</v>
      </c>
      <c r="S53" s="32">
        <v>50</v>
      </c>
      <c r="T53" s="38"/>
      <c r="U53" s="38"/>
      <c r="V53" s="48"/>
      <c r="W53" s="26">
        <f t="shared" si="25"/>
        <v>7.547169811320753</v>
      </c>
      <c r="X53" s="26">
        <v>0</v>
      </c>
      <c r="Y53" s="26">
        <v>0</v>
      </c>
      <c r="Z53" s="26">
        <f t="shared" si="20"/>
        <v>0</v>
      </c>
      <c r="AA53" s="41">
        <f t="shared" si="21"/>
        <v>7.547169811320753</v>
      </c>
      <c r="AB53" s="51"/>
      <c r="AC53" s="43">
        <f t="shared" si="22"/>
        <v>0</v>
      </c>
      <c r="AD53" s="32"/>
      <c r="AE53" s="26"/>
      <c r="AF53" s="31"/>
      <c r="AG53" s="14"/>
      <c r="AH53" s="31"/>
      <c r="AI53" s="26"/>
      <c r="AJ53" s="31"/>
      <c r="AK53" s="14"/>
      <c r="AL53" s="31">
        <v>26</v>
      </c>
      <c r="AM53" s="14">
        <f>25-(AL53*$AM$95)+$AM$95</f>
        <v>11.702127659574469</v>
      </c>
      <c r="AN53" s="31"/>
      <c r="AO53" s="26"/>
      <c r="AP53" s="31"/>
      <c r="AQ53" s="26"/>
      <c r="AR53" s="31"/>
      <c r="AS53" s="26"/>
      <c r="AT53" s="43">
        <f t="shared" si="23"/>
        <v>11.702127659574469</v>
      </c>
      <c r="AU53" s="46">
        <f t="shared" si="24"/>
        <v>58.722981681421544</v>
      </c>
    </row>
    <row r="54" spans="1:47" x14ac:dyDescent="0.25">
      <c r="A54" s="3">
        <v>50</v>
      </c>
      <c r="B54" s="22" t="s">
        <v>181</v>
      </c>
      <c r="C54" s="22" t="s">
        <v>53</v>
      </c>
      <c r="D54" s="22">
        <v>2004</v>
      </c>
      <c r="E54" s="22" t="s">
        <v>98</v>
      </c>
      <c r="F54" s="2"/>
      <c r="G54" s="2"/>
      <c r="H54" s="38"/>
      <c r="I54" s="38"/>
      <c r="J54" s="38"/>
      <c r="K54" s="38"/>
      <c r="L54" s="14">
        <v>0</v>
      </c>
      <c r="M54" s="14">
        <v>0</v>
      </c>
      <c r="N54" s="14">
        <f>50-(H54*$N$95)+$N$95</f>
        <v>52.083333333333336</v>
      </c>
      <c r="O54" s="14">
        <v>0</v>
      </c>
      <c r="P54" s="14">
        <f t="shared" si="16"/>
        <v>0</v>
      </c>
      <c r="Q54" s="14">
        <f t="shared" si="17"/>
        <v>0</v>
      </c>
      <c r="R54" s="41">
        <f t="shared" si="18"/>
        <v>52.083333333333336</v>
      </c>
      <c r="S54" s="32"/>
      <c r="T54" s="38">
        <v>46</v>
      </c>
      <c r="U54" s="38"/>
      <c r="V54" s="48"/>
      <c r="W54" s="26">
        <v>0</v>
      </c>
      <c r="X54" s="26">
        <f>100-(T54*$X$95)+$X$95</f>
        <v>6.2499999999999911</v>
      </c>
      <c r="Y54" s="26">
        <v>0</v>
      </c>
      <c r="Z54" s="26">
        <f t="shared" si="20"/>
        <v>0</v>
      </c>
      <c r="AA54" s="41">
        <f t="shared" si="21"/>
        <v>6.2499999999999911</v>
      </c>
      <c r="AB54" s="51"/>
      <c r="AC54" s="43">
        <f t="shared" si="22"/>
        <v>0</v>
      </c>
      <c r="AD54" s="32"/>
      <c r="AE54" s="26"/>
      <c r="AF54" s="31"/>
      <c r="AG54" s="14"/>
      <c r="AH54" s="31"/>
      <c r="AI54" s="26"/>
      <c r="AJ54" s="31"/>
      <c r="AK54" s="14"/>
      <c r="AL54" s="31"/>
      <c r="AM54" s="14"/>
      <c r="AN54" s="31"/>
      <c r="AO54" s="26"/>
      <c r="AP54" s="31"/>
      <c r="AQ54" s="26"/>
      <c r="AR54" s="31"/>
      <c r="AS54" s="26"/>
      <c r="AT54" s="43">
        <f t="shared" si="23"/>
        <v>0</v>
      </c>
      <c r="AU54" s="46">
        <f t="shared" si="24"/>
        <v>58.333333333333329</v>
      </c>
    </row>
    <row r="55" spans="1:47" x14ac:dyDescent="0.25">
      <c r="A55" s="3">
        <v>51</v>
      </c>
      <c r="B55" s="1" t="s">
        <v>99</v>
      </c>
      <c r="C55" s="1" t="s">
        <v>53</v>
      </c>
      <c r="D55" s="1">
        <v>2003</v>
      </c>
      <c r="E55" s="22" t="s">
        <v>10</v>
      </c>
      <c r="F55" s="2">
        <v>9</v>
      </c>
      <c r="G55" s="2"/>
      <c r="H55" s="38"/>
      <c r="I55" s="38"/>
      <c r="J55" s="38"/>
      <c r="K55" s="38"/>
      <c r="L55" s="14">
        <f>50-(F55*$L$95)+$L$95</f>
        <v>28.94736842105263</v>
      </c>
      <c r="M55" s="14">
        <v>0</v>
      </c>
      <c r="N55" s="14">
        <v>0</v>
      </c>
      <c r="O55" s="14">
        <v>0</v>
      </c>
      <c r="P55" s="14">
        <f t="shared" si="16"/>
        <v>0</v>
      </c>
      <c r="Q55" s="14">
        <f t="shared" si="17"/>
        <v>0</v>
      </c>
      <c r="R55" s="41">
        <f t="shared" si="18"/>
        <v>28.94736842105263</v>
      </c>
      <c r="S55" s="32">
        <v>49</v>
      </c>
      <c r="T55" s="38">
        <v>42</v>
      </c>
      <c r="U55" s="38">
        <v>44</v>
      </c>
      <c r="V55" s="48"/>
      <c r="W55" s="26">
        <f>100-(S55*$W$95)+$W$95</f>
        <v>9.4339622641509457</v>
      </c>
      <c r="X55" s="26">
        <f>100-(T55*$X$95)+$X$95</f>
        <v>14.583333333333334</v>
      </c>
      <c r="Y55" s="26">
        <f>100-(U55*$Y$95)+$Y$95</f>
        <v>10.416666666666663</v>
      </c>
      <c r="Z55" s="26">
        <f t="shared" si="20"/>
        <v>0</v>
      </c>
      <c r="AA55" s="41">
        <f t="shared" si="21"/>
        <v>24.999999999999996</v>
      </c>
      <c r="AB55" s="51"/>
      <c r="AC55" s="43">
        <f t="shared" si="22"/>
        <v>0</v>
      </c>
      <c r="AD55" s="32"/>
      <c r="AE55" s="26"/>
      <c r="AF55" s="31"/>
      <c r="AG55" s="14"/>
      <c r="AH55" s="31"/>
      <c r="AI55" s="26"/>
      <c r="AJ55" s="31"/>
      <c r="AK55" s="14"/>
      <c r="AL55" s="31"/>
      <c r="AM55" s="14"/>
      <c r="AN55" s="31"/>
      <c r="AO55" s="26"/>
      <c r="AP55" s="31"/>
      <c r="AQ55" s="26"/>
      <c r="AR55" s="31"/>
      <c r="AS55" s="26"/>
      <c r="AT55" s="43">
        <f t="shared" si="23"/>
        <v>0</v>
      </c>
      <c r="AU55" s="46">
        <f t="shared" si="24"/>
        <v>53.94736842105263</v>
      </c>
    </row>
    <row r="56" spans="1:47" x14ac:dyDescent="0.25">
      <c r="A56" s="33">
        <v>52</v>
      </c>
      <c r="B56" s="22" t="s">
        <v>173</v>
      </c>
      <c r="C56" s="22" t="s">
        <v>53</v>
      </c>
      <c r="D56" s="22">
        <v>2003</v>
      </c>
      <c r="E56" s="22" t="s">
        <v>13</v>
      </c>
      <c r="F56" s="2"/>
      <c r="G56" s="2"/>
      <c r="H56" s="38"/>
      <c r="I56" s="38"/>
      <c r="J56" s="38"/>
      <c r="K56" s="38"/>
      <c r="L56" s="14">
        <v>0</v>
      </c>
      <c r="M56" s="14">
        <v>0</v>
      </c>
      <c r="N56" s="14">
        <v>0</v>
      </c>
      <c r="O56" s="14">
        <v>0</v>
      </c>
      <c r="P56" s="14">
        <f t="shared" si="16"/>
        <v>0</v>
      </c>
      <c r="Q56" s="14">
        <f t="shared" si="17"/>
        <v>0</v>
      </c>
      <c r="R56" s="41">
        <f t="shared" si="18"/>
        <v>0</v>
      </c>
      <c r="S56" s="32">
        <v>26</v>
      </c>
      <c r="T56" s="38"/>
      <c r="U56" s="38"/>
      <c r="V56" s="48"/>
      <c r="W56" s="26">
        <f>100-(S56*$W$95)+$W$95</f>
        <v>52.830188679245282</v>
      </c>
      <c r="X56" s="26">
        <v>0</v>
      </c>
      <c r="Y56" s="26">
        <v>0</v>
      </c>
      <c r="Z56" s="26">
        <f t="shared" si="20"/>
        <v>0</v>
      </c>
      <c r="AA56" s="41">
        <f t="shared" si="21"/>
        <v>52.830188679245282</v>
      </c>
      <c r="AB56" s="51"/>
      <c r="AC56" s="43">
        <f t="shared" si="22"/>
        <v>0</v>
      </c>
      <c r="AD56" s="32"/>
      <c r="AE56" s="26"/>
      <c r="AF56" s="31"/>
      <c r="AG56" s="14"/>
      <c r="AH56" s="31"/>
      <c r="AI56" s="26"/>
      <c r="AJ56" s="31"/>
      <c r="AK56" s="14"/>
      <c r="AL56" s="31"/>
      <c r="AM56" s="14"/>
      <c r="AN56" s="31"/>
      <c r="AO56" s="26"/>
      <c r="AP56" s="31"/>
      <c r="AQ56" s="26"/>
      <c r="AR56" s="31"/>
      <c r="AS56" s="26"/>
      <c r="AT56" s="43">
        <f t="shared" si="23"/>
        <v>0</v>
      </c>
      <c r="AU56" s="46">
        <f t="shared" si="24"/>
        <v>52.830188679245282</v>
      </c>
    </row>
    <row r="57" spans="1:47" x14ac:dyDescent="0.25">
      <c r="A57" s="3">
        <v>53</v>
      </c>
      <c r="B57" s="22" t="s">
        <v>178</v>
      </c>
      <c r="C57" s="22" t="s">
        <v>53</v>
      </c>
      <c r="D57" s="22">
        <v>2004</v>
      </c>
      <c r="E57" s="22" t="s">
        <v>179</v>
      </c>
      <c r="F57" s="2"/>
      <c r="G57" s="2"/>
      <c r="H57" s="38"/>
      <c r="I57" s="38"/>
      <c r="J57" s="38"/>
      <c r="K57" s="38"/>
      <c r="L57" s="14">
        <v>0</v>
      </c>
      <c r="M57" s="14">
        <v>0</v>
      </c>
      <c r="N57" s="14">
        <v>0</v>
      </c>
      <c r="O57" s="14">
        <v>0</v>
      </c>
      <c r="P57" s="14">
        <f t="shared" si="16"/>
        <v>0</v>
      </c>
      <c r="Q57" s="14">
        <f t="shared" si="17"/>
        <v>0</v>
      </c>
      <c r="R57" s="41">
        <f t="shared" si="18"/>
        <v>0</v>
      </c>
      <c r="S57" s="32"/>
      <c r="T57" s="38">
        <v>27</v>
      </c>
      <c r="U57" s="38"/>
      <c r="V57" s="48"/>
      <c r="W57" s="26">
        <v>0</v>
      </c>
      <c r="X57" s="26">
        <f>100-(T57*$X$95)+$X$95</f>
        <v>45.833333333333329</v>
      </c>
      <c r="Y57" s="26">
        <v>0</v>
      </c>
      <c r="Z57" s="26">
        <f t="shared" si="20"/>
        <v>0</v>
      </c>
      <c r="AA57" s="41">
        <f t="shared" si="21"/>
        <v>45.833333333333329</v>
      </c>
      <c r="AB57" s="51"/>
      <c r="AC57" s="43">
        <f t="shared" si="22"/>
        <v>0</v>
      </c>
      <c r="AD57" s="32"/>
      <c r="AE57" s="26"/>
      <c r="AF57" s="31"/>
      <c r="AG57" s="14"/>
      <c r="AH57" s="31"/>
      <c r="AI57" s="26"/>
      <c r="AJ57" s="31"/>
      <c r="AK57" s="14"/>
      <c r="AL57" s="31">
        <v>40</v>
      </c>
      <c r="AM57" s="14">
        <f>25-(AL57*$AM$95)+$AM$95</f>
        <v>4.2553191489361701</v>
      </c>
      <c r="AN57" s="31"/>
      <c r="AO57" s="26"/>
      <c r="AP57" s="31"/>
      <c r="AQ57" s="26"/>
      <c r="AR57" s="31"/>
      <c r="AS57" s="26"/>
      <c r="AT57" s="43">
        <f t="shared" si="23"/>
        <v>4.2553191489361701</v>
      </c>
      <c r="AU57" s="46">
        <f t="shared" si="24"/>
        <v>50.088652482269495</v>
      </c>
    </row>
    <row r="58" spans="1:47" x14ac:dyDescent="0.25">
      <c r="A58" s="3">
        <v>54</v>
      </c>
      <c r="B58" s="1" t="s">
        <v>36</v>
      </c>
      <c r="C58" s="1" t="s">
        <v>53</v>
      </c>
      <c r="D58" s="1">
        <v>2002</v>
      </c>
      <c r="E58" s="1" t="s">
        <v>10</v>
      </c>
      <c r="F58" s="2">
        <v>13</v>
      </c>
      <c r="G58" s="2"/>
      <c r="H58" s="38"/>
      <c r="I58" s="38"/>
      <c r="J58" s="38"/>
      <c r="K58" s="38"/>
      <c r="L58" s="14">
        <f>50-(F58*$L$95)+$L$95</f>
        <v>18.421052631578942</v>
      </c>
      <c r="M58" s="14">
        <v>0</v>
      </c>
      <c r="N58" s="14">
        <v>0</v>
      </c>
      <c r="O58" s="14">
        <v>0</v>
      </c>
      <c r="P58" s="14">
        <f t="shared" si="16"/>
        <v>0</v>
      </c>
      <c r="Q58" s="14">
        <f t="shared" si="17"/>
        <v>0</v>
      </c>
      <c r="R58" s="41">
        <f t="shared" si="18"/>
        <v>18.421052631578942</v>
      </c>
      <c r="S58" s="32"/>
      <c r="T58" s="38"/>
      <c r="U58" s="38">
        <v>38</v>
      </c>
      <c r="V58" s="48"/>
      <c r="W58" s="26">
        <v>0</v>
      </c>
      <c r="X58" s="26">
        <v>0</v>
      </c>
      <c r="Y58" s="26">
        <f>100-(U58*$Y$95)+$Y$95</f>
        <v>22.916666666666661</v>
      </c>
      <c r="Z58" s="26">
        <f t="shared" si="20"/>
        <v>0</v>
      </c>
      <c r="AA58" s="41">
        <f t="shared" si="21"/>
        <v>22.916666666666661</v>
      </c>
      <c r="AB58" s="51"/>
      <c r="AC58" s="43">
        <f t="shared" si="22"/>
        <v>0</v>
      </c>
      <c r="AD58" s="32"/>
      <c r="AE58" s="26"/>
      <c r="AF58" s="31"/>
      <c r="AG58" s="14"/>
      <c r="AH58" s="31"/>
      <c r="AI58" s="26"/>
      <c r="AJ58" s="31"/>
      <c r="AK58" s="14"/>
      <c r="AL58" s="31">
        <v>32</v>
      </c>
      <c r="AM58" s="14">
        <f>25-(AL58*$AM$95)+$AM$95</f>
        <v>8.5106382978723403</v>
      </c>
      <c r="AN58" s="31"/>
      <c r="AO58" s="26"/>
      <c r="AP58" s="31"/>
      <c r="AQ58" s="26"/>
      <c r="AR58" s="31"/>
      <c r="AS58" s="26"/>
      <c r="AT58" s="43">
        <f t="shared" si="23"/>
        <v>8.5106382978723403</v>
      </c>
      <c r="AU58" s="46">
        <f t="shared" si="24"/>
        <v>49.848357596117943</v>
      </c>
    </row>
    <row r="59" spans="1:47" x14ac:dyDescent="0.25">
      <c r="A59" s="33">
        <v>55</v>
      </c>
      <c r="B59" s="1" t="s">
        <v>48</v>
      </c>
      <c r="C59" s="1" t="s">
        <v>53</v>
      </c>
      <c r="D59" s="1">
        <v>2002</v>
      </c>
      <c r="E59" s="1" t="s">
        <v>203</v>
      </c>
      <c r="F59" s="2"/>
      <c r="G59" s="2"/>
      <c r="H59" s="38"/>
      <c r="I59" s="38">
        <v>51</v>
      </c>
      <c r="J59" s="38"/>
      <c r="K59" s="38"/>
      <c r="L59" s="14">
        <v>0</v>
      </c>
      <c r="M59" s="14">
        <v>0</v>
      </c>
      <c r="N59" s="14">
        <v>0</v>
      </c>
      <c r="O59" s="14">
        <f>50-(I59*$O$95)+$O$95</f>
        <v>7.6271186440677994</v>
      </c>
      <c r="P59" s="14">
        <f t="shared" si="16"/>
        <v>0</v>
      </c>
      <c r="Q59" s="14">
        <f t="shared" si="17"/>
        <v>0</v>
      </c>
      <c r="R59" s="41">
        <f t="shared" si="18"/>
        <v>7.6271186440677994</v>
      </c>
      <c r="S59" s="32">
        <v>47</v>
      </c>
      <c r="T59" s="38">
        <v>41</v>
      </c>
      <c r="U59" s="38"/>
      <c r="V59" s="48"/>
      <c r="W59" s="26">
        <f>100-(S59*$W$95)+$W$95</f>
        <v>13.207547169811317</v>
      </c>
      <c r="X59" s="26">
        <f>100-(T59*$X$95)+$X$95</f>
        <v>16.666666666666661</v>
      </c>
      <c r="Y59" s="26">
        <v>0</v>
      </c>
      <c r="Z59" s="26">
        <f t="shared" si="20"/>
        <v>0</v>
      </c>
      <c r="AA59" s="41">
        <f t="shared" si="21"/>
        <v>29.874213836477978</v>
      </c>
      <c r="AB59" s="51"/>
      <c r="AC59" s="43">
        <f t="shared" si="22"/>
        <v>0</v>
      </c>
      <c r="AD59" s="32"/>
      <c r="AE59" s="26"/>
      <c r="AF59" s="31"/>
      <c r="AG59" s="14"/>
      <c r="AH59" s="31"/>
      <c r="AI59" s="26"/>
      <c r="AJ59" s="31"/>
      <c r="AK59" s="14"/>
      <c r="AL59" s="31">
        <v>35</v>
      </c>
      <c r="AM59" s="14">
        <f>25-(AL59*$AM$95)+$AM$95</f>
        <v>6.9148936170212778</v>
      </c>
      <c r="AN59" s="31"/>
      <c r="AO59" s="26"/>
      <c r="AP59" s="31"/>
      <c r="AQ59" s="26"/>
      <c r="AR59" s="31"/>
      <c r="AS59" s="26"/>
      <c r="AT59" s="43">
        <f t="shared" si="23"/>
        <v>6.9148936170212778</v>
      </c>
      <c r="AU59" s="46">
        <f t="shared" si="24"/>
        <v>44.416226097567055</v>
      </c>
    </row>
    <row r="60" spans="1:47" x14ac:dyDescent="0.25">
      <c r="A60" s="3">
        <v>56</v>
      </c>
      <c r="B60" s="22" t="s">
        <v>174</v>
      </c>
      <c r="C60" s="22" t="s">
        <v>53</v>
      </c>
      <c r="D60" s="22">
        <v>2004</v>
      </c>
      <c r="E60" s="22" t="s">
        <v>372</v>
      </c>
      <c r="F60" s="2"/>
      <c r="G60" s="2"/>
      <c r="H60" s="38"/>
      <c r="I60" s="38"/>
      <c r="J60" s="38"/>
      <c r="K60" s="38"/>
      <c r="L60" s="14">
        <v>0</v>
      </c>
      <c r="M60" s="14">
        <v>0</v>
      </c>
      <c r="N60" s="14">
        <v>0</v>
      </c>
      <c r="O60" s="14">
        <v>0</v>
      </c>
      <c r="P60" s="14">
        <f t="shared" si="16"/>
        <v>0</v>
      </c>
      <c r="Q60" s="14">
        <f t="shared" si="17"/>
        <v>0</v>
      </c>
      <c r="R60" s="41">
        <f t="shared" si="18"/>
        <v>0</v>
      </c>
      <c r="S60" s="32">
        <v>32</v>
      </c>
      <c r="T60" s="38"/>
      <c r="U60" s="38"/>
      <c r="V60" s="48"/>
      <c r="W60" s="26">
        <f>100-(S60*$W$95)+$W$95</f>
        <v>41.509433962264147</v>
      </c>
      <c r="X60" s="26">
        <v>0</v>
      </c>
      <c r="Y60" s="26">
        <v>0</v>
      </c>
      <c r="Z60" s="26">
        <f t="shared" si="20"/>
        <v>0</v>
      </c>
      <c r="AA60" s="41">
        <f t="shared" si="21"/>
        <v>41.509433962264147</v>
      </c>
      <c r="AB60" s="51"/>
      <c r="AC60" s="43">
        <f t="shared" si="22"/>
        <v>0</v>
      </c>
      <c r="AD60" s="32"/>
      <c r="AE60" s="26"/>
      <c r="AF60" s="31"/>
      <c r="AG60" s="14"/>
      <c r="AH60" s="31"/>
      <c r="AI60" s="26"/>
      <c r="AJ60" s="31"/>
      <c r="AK60" s="14"/>
      <c r="AL60" s="31"/>
      <c r="AM60" s="14"/>
      <c r="AN60" s="31"/>
      <c r="AO60" s="26"/>
      <c r="AP60" s="31"/>
      <c r="AQ60" s="26"/>
      <c r="AR60" s="31"/>
      <c r="AS60" s="26"/>
      <c r="AT60" s="43">
        <f t="shared" si="23"/>
        <v>0</v>
      </c>
      <c r="AU60" s="46">
        <f t="shared" si="24"/>
        <v>41.509433962264147</v>
      </c>
    </row>
    <row r="61" spans="1:47" x14ac:dyDescent="0.25">
      <c r="A61" s="3">
        <v>57</v>
      </c>
      <c r="B61" s="1" t="s">
        <v>189</v>
      </c>
      <c r="C61" s="1" t="s">
        <v>53</v>
      </c>
      <c r="D61" s="1">
        <v>2004</v>
      </c>
      <c r="E61" s="1" t="s">
        <v>77</v>
      </c>
      <c r="F61" s="60"/>
      <c r="G61" s="2"/>
      <c r="H61" s="38">
        <v>14</v>
      </c>
      <c r="I61" s="38"/>
      <c r="J61" s="38"/>
      <c r="K61" s="38"/>
      <c r="L61" s="14">
        <v>0</v>
      </c>
      <c r="M61" s="14">
        <v>0</v>
      </c>
      <c r="N61" s="14">
        <f>50-(H61*$N$95)+$N$95</f>
        <v>22.916666666666664</v>
      </c>
      <c r="O61" s="14">
        <v>0</v>
      </c>
      <c r="P61" s="14">
        <f t="shared" si="16"/>
        <v>0</v>
      </c>
      <c r="Q61" s="14">
        <f t="shared" si="17"/>
        <v>0</v>
      </c>
      <c r="R61" s="41">
        <f t="shared" si="18"/>
        <v>22.916666666666664</v>
      </c>
      <c r="S61" s="32"/>
      <c r="T61" s="38"/>
      <c r="U61" s="38"/>
      <c r="V61" s="31"/>
      <c r="W61" s="26">
        <v>0</v>
      </c>
      <c r="X61" s="26">
        <v>0</v>
      </c>
      <c r="Y61" s="26">
        <v>0</v>
      </c>
      <c r="Z61" s="26">
        <f t="shared" si="20"/>
        <v>0</v>
      </c>
      <c r="AA61" s="41">
        <f t="shared" si="21"/>
        <v>0</v>
      </c>
      <c r="AB61" s="51"/>
      <c r="AC61" s="43">
        <f t="shared" si="22"/>
        <v>0</v>
      </c>
      <c r="AD61" s="32"/>
      <c r="AE61" s="26"/>
      <c r="AF61" s="31"/>
      <c r="AG61" s="14"/>
      <c r="AH61" s="31"/>
      <c r="AI61" s="26"/>
      <c r="AJ61" s="31"/>
      <c r="AK61" s="14"/>
      <c r="AL61" s="31">
        <v>18</v>
      </c>
      <c r="AM61" s="14">
        <f>25-(AL61*$AM$95)+$AM$95</f>
        <v>15.957446808510639</v>
      </c>
      <c r="AN61" s="31"/>
      <c r="AO61" s="26"/>
      <c r="AP61" s="31">
        <v>5</v>
      </c>
      <c r="AQ61" s="26">
        <f>25-(AP61*$AQ$95)+$AQ$95</f>
        <v>16.666666666666664</v>
      </c>
      <c r="AR61" s="31"/>
      <c r="AS61" s="26"/>
      <c r="AT61" s="43">
        <f t="shared" si="23"/>
        <v>16.666666666666664</v>
      </c>
      <c r="AU61" s="46">
        <f t="shared" si="24"/>
        <v>39.583333333333329</v>
      </c>
    </row>
    <row r="62" spans="1:47" x14ac:dyDescent="0.25">
      <c r="A62" s="33">
        <v>58</v>
      </c>
      <c r="B62" s="22" t="s">
        <v>170</v>
      </c>
      <c r="C62" s="22" t="s">
        <v>53</v>
      </c>
      <c r="D62" s="22">
        <v>2003</v>
      </c>
      <c r="E62" s="22" t="s">
        <v>372</v>
      </c>
      <c r="F62" s="2">
        <v>17</v>
      </c>
      <c r="G62" s="2"/>
      <c r="H62" s="38"/>
      <c r="I62" s="38">
        <v>48</v>
      </c>
      <c r="J62" s="38"/>
      <c r="K62" s="38"/>
      <c r="L62" s="14">
        <f>50-(F62*$L$95)+$L$95</f>
        <v>7.8947368421052566</v>
      </c>
      <c r="M62" s="14">
        <v>0</v>
      </c>
      <c r="N62" s="14">
        <v>0</v>
      </c>
      <c r="O62" s="14">
        <f>50-(I62*$O$95)+$O$95</f>
        <v>10.16949152542373</v>
      </c>
      <c r="P62" s="14">
        <f t="shared" si="16"/>
        <v>0</v>
      </c>
      <c r="Q62" s="14">
        <f t="shared" si="17"/>
        <v>0</v>
      </c>
      <c r="R62" s="41">
        <f t="shared" si="18"/>
        <v>10.16949152542373</v>
      </c>
      <c r="S62" s="32">
        <v>39</v>
      </c>
      <c r="T62" s="38"/>
      <c r="U62" s="38"/>
      <c r="V62" s="48"/>
      <c r="W62" s="26">
        <f>100-(S62*$W$95)+$W$95</f>
        <v>28.30188679245283</v>
      </c>
      <c r="X62" s="26">
        <v>0</v>
      </c>
      <c r="Y62" s="26">
        <v>0</v>
      </c>
      <c r="Z62" s="26">
        <f t="shared" si="20"/>
        <v>0</v>
      </c>
      <c r="AA62" s="41">
        <f t="shared" si="21"/>
        <v>28.30188679245283</v>
      </c>
      <c r="AB62" s="51"/>
      <c r="AC62" s="43">
        <f t="shared" si="22"/>
        <v>0</v>
      </c>
      <c r="AD62" s="32"/>
      <c r="AE62" s="26"/>
      <c r="AF62" s="31"/>
      <c r="AG62" s="14"/>
      <c r="AH62" s="31"/>
      <c r="AI62" s="26"/>
      <c r="AJ62" s="31"/>
      <c r="AK62" s="14"/>
      <c r="AL62" s="31"/>
      <c r="AM62" s="14"/>
      <c r="AN62" s="31"/>
      <c r="AO62" s="26"/>
      <c r="AP62" s="31"/>
      <c r="AQ62" s="26"/>
      <c r="AR62" s="31"/>
      <c r="AS62" s="26"/>
      <c r="AT62" s="43">
        <f t="shared" si="23"/>
        <v>0</v>
      </c>
      <c r="AU62" s="46">
        <f t="shared" si="24"/>
        <v>38.471378317876557</v>
      </c>
    </row>
    <row r="63" spans="1:47" x14ac:dyDescent="0.25">
      <c r="A63" s="3">
        <v>59</v>
      </c>
      <c r="B63" s="73" t="s">
        <v>218</v>
      </c>
      <c r="C63" s="1" t="s">
        <v>52</v>
      </c>
      <c r="D63" s="1">
        <v>2000</v>
      </c>
      <c r="E63" s="1" t="s">
        <v>203</v>
      </c>
      <c r="F63" s="2"/>
      <c r="G63" s="2"/>
      <c r="H63" s="38"/>
      <c r="I63" s="38">
        <v>22</v>
      </c>
      <c r="J63" s="38"/>
      <c r="K63" s="38"/>
      <c r="L63" s="14">
        <v>0</v>
      </c>
      <c r="M63" s="14">
        <v>0</v>
      </c>
      <c r="N63" s="14">
        <v>0</v>
      </c>
      <c r="O63" s="14">
        <f>50-(I63*$O$95)+$O$95</f>
        <v>32.203389830508478</v>
      </c>
      <c r="P63" s="14">
        <f t="shared" si="16"/>
        <v>0</v>
      </c>
      <c r="Q63" s="14">
        <f t="shared" si="17"/>
        <v>0</v>
      </c>
      <c r="R63" s="41">
        <f t="shared" si="18"/>
        <v>32.203389830508478</v>
      </c>
      <c r="S63" s="32"/>
      <c r="T63" s="38"/>
      <c r="U63" s="38"/>
      <c r="V63" s="48"/>
      <c r="W63" s="26">
        <v>0</v>
      </c>
      <c r="X63" s="26">
        <v>0</v>
      </c>
      <c r="Y63" s="26">
        <v>0</v>
      </c>
      <c r="Z63" s="26">
        <f t="shared" si="20"/>
        <v>0</v>
      </c>
      <c r="AA63" s="41">
        <f t="shared" si="21"/>
        <v>0</v>
      </c>
      <c r="AB63" s="51"/>
      <c r="AC63" s="43">
        <f t="shared" si="22"/>
        <v>0</v>
      </c>
      <c r="AD63" s="32"/>
      <c r="AE63" s="26"/>
      <c r="AF63" s="31"/>
      <c r="AG63" s="14"/>
      <c r="AH63" s="31"/>
      <c r="AI63" s="26"/>
      <c r="AJ63" s="31"/>
      <c r="AK63" s="14"/>
      <c r="AL63" s="31"/>
      <c r="AM63" s="14"/>
      <c r="AN63" s="31"/>
      <c r="AO63" s="26"/>
      <c r="AP63" s="31"/>
      <c r="AQ63" s="26"/>
      <c r="AR63" s="31"/>
      <c r="AS63" s="26"/>
      <c r="AT63" s="43">
        <f t="shared" si="23"/>
        <v>0</v>
      </c>
      <c r="AU63" s="46">
        <f t="shared" si="24"/>
        <v>32.203389830508478</v>
      </c>
    </row>
    <row r="64" spans="1:47" x14ac:dyDescent="0.25">
      <c r="A64" s="3">
        <v>60</v>
      </c>
      <c r="B64" s="1" t="s">
        <v>100</v>
      </c>
      <c r="C64" s="1" t="s">
        <v>53</v>
      </c>
      <c r="D64" s="1">
        <v>2002</v>
      </c>
      <c r="E64" s="22" t="s">
        <v>148</v>
      </c>
      <c r="F64" s="2"/>
      <c r="G64" s="2"/>
      <c r="H64" s="38"/>
      <c r="I64" s="38">
        <v>47</v>
      </c>
      <c r="J64" s="38"/>
      <c r="K64" s="38"/>
      <c r="L64" s="14">
        <v>0</v>
      </c>
      <c r="M64" s="14">
        <v>0</v>
      </c>
      <c r="N64" s="14">
        <v>0</v>
      </c>
      <c r="O64" s="14">
        <f>50-(I64*$O$95)+$O$95</f>
        <v>11.016949152542374</v>
      </c>
      <c r="P64" s="14">
        <f t="shared" si="16"/>
        <v>0</v>
      </c>
      <c r="Q64" s="14">
        <f t="shared" si="17"/>
        <v>0</v>
      </c>
      <c r="R64" s="41">
        <f t="shared" si="18"/>
        <v>11.016949152542374</v>
      </c>
      <c r="S64" s="32">
        <v>43</v>
      </c>
      <c r="T64" s="38"/>
      <c r="U64" s="38"/>
      <c r="V64" s="31"/>
      <c r="W64" s="26">
        <f>100-(S64*$W$95)+$W$95</f>
        <v>20.754716981132074</v>
      </c>
      <c r="X64" s="26">
        <v>0</v>
      </c>
      <c r="Y64" s="26">
        <v>0</v>
      </c>
      <c r="Z64" s="26">
        <f t="shared" si="20"/>
        <v>0</v>
      </c>
      <c r="AA64" s="41">
        <f t="shared" si="21"/>
        <v>20.754716981132074</v>
      </c>
      <c r="AB64" s="51"/>
      <c r="AC64" s="43">
        <f t="shared" si="22"/>
        <v>0</v>
      </c>
      <c r="AD64" s="32"/>
      <c r="AE64" s="26"/>
      <c r="AF64" s="31"/>
      <c r="AG64" s="14"/>
      <c r="AH64" s="31"/>
      <c r="AI64" s="26"/>
      <c r="AJ64" s="31"/>
      <c r="AK64" s="14"/>
      <c r="AL64" s="31"/>
      <c r="AM64" s="14"/>
      <c r="AN64" s="31"/>
      <c r="AO64" s="26"/>
      <c r="AP64" s="31"/>
      <c r="AQ64" s="26"/>
      <c r="AR64" s="31"/>
      <c r="AS64" s="26"/>
      <c r="AT64" s="43">
        <f t="shared" si="23"/>
        <v>0</v>
      </c>
      <c r="AU64" s="46">
        <f t="shared" si="24"/>
        <v>31.771666133674447</v>
      </c>
    </row>
    <row r="65" spans="1:47" x14ac:dyDescent="0.25">
      <c r="A65" s="33">
        <v>61</v>
      </c>
      <c r="B65" s="1" t="s">
        <v>106</v>
      </c>
      <c r="C65" s="1" t="s">
        <v>53</v>
      </c>
      <c r="D65" s="1">
        <v>2005</v>
      </c>
      <c r="E65" s="22" t="s">
        <v>13</v>
      </c>
      <c r="F65" s="2"/>
      <c r="G65" s="2"/>
      <c r="H65" s="38">
        <v>24</v>
      </c>
      <c r="I65" s="38">
        <v>52</v>
      </c>
      <c r="J65" s="38"/>
      <c r="K65" s="38"/>
      <c r="L65" s="14">
        <v>0</v>
      </c>
      <c r="M65" s="14">
        <v>0</v>
      </c>
      <c r="N65" s="14">
        <f>50-(H65*$N$95)+$N$95</f>
        <v>2.0833333333333335</v>
      </c>
      <c r="O65" s="14">
        <f>50-(I65*$O$95)+$O$95</f>
        <v>6.7796610169491558</v>
      </c>
      <c r="P65" s="14">
        <f t="shared" si="16"/>
        <v>0</v>
      </c>
      <c r="Q65" s="14">
        <f t="shared" si="17"/>
        <v>0</v>
      </c>
      <c r="R65" s="41">
        <f t="shared" si="18"/>
        <v>6.7796610169491558</v>
      </c>
      <c r="S65" s="32">
        <v>48</v>
      </c>
      <c r="T65" s="38">
        <v>43</v>
      </c>
      <c r="U65" s="38">
        <v>49</v>
      </c>
      <c r="V65" s="48"/>
      <c r="W65" s="26">
        <f>100-(S65*$W$95)+$W$95</f>
        <v>11.320754716981138</v>
      </c>
      <c r="X65" s="26">
        <f>100-(T65*$X$95)+$X$95</f>
        <v>12.499999999999991</v>
      </c>
      <c r="Y65" s="26">
        <f>100-(U65*$Y$95)+$Y$95</f>
        <v>-9.3258734068513149E-15</v>
      </c>
      <c r="Z65" s="26">
        <f t="shared" si="20"/>
        <v>0</v>
      </c>
      <c r="AA65" s="41">
        <f t="shared" si="21"/>
        <v>23.820754716981128</v>
      </c>
      <c r="AB65" s="51"/>
      <c r="AC65" s="43">
        <f t="shared" si="22"/>
        <v>0</v>
      </c>
      <c r="AD65" s="32"/>
      <c r="AE65" s="26"/>
      <c r="AF65" s="31"/>
      <c r="AG65" s="14"/>
      <c r="AH65" s="31"/>
      <c r="AI65" s="26"/>
      <c r="AJ65" s="31"/>
      <c r="AK65" s="14"/>
      <c r="AL65" s="31">
        <v>46</v>
      </c>
      <c r="AM65" s="14">
        <f>25-(AL65*$AM$95)+$AM$95</f>
        <v>1.0638297872340421</v>
      </c>
      <c r="AN65" s="31"/>
      <c r="AO65" s="26"/>
      <c r="AP65" s="31"/>
      <c r="AQ65" s="14"/>
      <c r="AR65" s="31"/>
      <c r="AS65" s="26"/>
      <c r="AT65" s="43">
        <f t="shared" si="23"/>
        <v>1.0638297872340421</v>
      </c>
      <c r="AU65" s="46">
        <f t="shared" si="24"/>
        <v>31.664245521164325</v>
      </c>
    </row>
    <row r="66" spans="1:47" x14ac:dyDescent="0.25">
      <c r="A66" s="3">
        <v>62</v>
      </c>
      <c r="B66" s="22" t="s">
        <v>219</v>
      </c>
      <c r="C66" s="22" t="s">
        <v>53</v>
      </c>
      <c r="D66" s="22">
        <v>2003</v>
      </c>
      <c r="E66" s="22" t="s">
        <v>6</v>
      </c>
      <c r="F66" s="2"/>
      <c r="G66" s="2"/>
      <c r="H66" s="38"/>
      <c r="I66" s="38">
        <v>38</v>
      </c>
      <c r="J66" s="38"/>
      <c r="K66" s="38"/>
      <c r="L66" s="14">
        <v>0</v>
      </c>
      <c r="M66" s="14">
        <v>0</v>
      </c>
      <c r="N66" s="14">
        <v>0</v>
      </c>
      <c r="O66" s="14">
        <f>50-(I66*$O$95)+$O$95</f>
        <v>18.644067796610173</v>
      </c>
      <c r="P66" s="14">
        <f t="shared" si="16"/>
        <v>0</v>
      </c>
      <c r="Q66" s="14">
        <f t="shared" si="17"/>
        <v>0</v>
      </c>
      <c r="R66" s="41">
        <f t="shared" si="18"/>
        <v>18.644067796610173</v>
      </c>
      <c r="S66" s="32"/>
      <c r="T66" s="38"/>
      <c r="U66" s="38"/>
      <c r="V66" s="48"/>
      <c r="W66" s="26">
        <v>0</v>
      </c>
      <c r="X66" s="26">
        <v>0</v>
      </c>
      <c r="Y66" s="26">
        <v>0</v>
      </c>
      <c r="Z66" s="26">
        <f t="shared" si="20"/>
        <v>0</v>
      </c>
      <c r="AA66" s="41">
        <f t="shared" si="21"/>
        <v>0</v>
      </c>
      <c r="AB66" s="51"/>
      <c r="AC66" s="43">
        <f t="shared" si="22"/>
        <v>0</v>
      </c>
      <c r="AD66" s="32"/>
      <c r="AE66" s="26"/>
      <c r="AF66" s="31">
        <v>11</v>
      </c>
      <c r="AG66" s="14">
        <f>25-(AF66*$AG$95)+$AG$95</f>
        <v>5.7692307692307701</v>
      </c>
      <c r="AH66" s="31"/>
      <c r="AI66" s="26"/>
      <c r="AJ66" s="31"/>
      <c r="AK66" s="14"/>
      <c r="AL66" s="31">
        <v>25</v>
      </c>
      <c r="AM66" s="14">
        <f>25-(AL66*$AM$95)+$AM$95</f>
        <v>12.23404255319149</v>
      </c>
      <c r="AN66" s="31"/>
      <c r="AO66" s="26"/>
      <c r="AP66" s="31"/>
      <c r="AQ66" s="26"/>
      <c r="AR66" s="31"/>
      <c r="AS66" s="26"/>
      <c r="AT66" s="43">
        <f t="shared" si="23"/>
        <v>12.23404255319149</v>
      </c>
      <c r="AU66" s="46">
        <f t="shared" si="24"/>
        <v>30.878110349801663</v>
      </c>
    </row>
    <row r="67" spans="1:47" x14ac:dyDescent="0.25">
      <c r="A67" s="3">
        <v>63</v>
      </c>
      <c r="B67" s="22" t="s">
        <v>33</v>
      </c>
      <c r="C67" s="22" t="s">
        <v>52</v>
      </c>
      <c r="D67" s="22">
        <v>2001</v>
      </c>
      <c r="E67" s="22" t="s">
        <v>20</v>
      </c>
      <c r="F67" s="2"/>
      <c r="G67" s="2">
        <v>11</v>
      </c>
      <c r="H67" s="38"/>
      <c r="I67" s="38"/>
      <c r="J67" s="38"/>
      <c r="K67" s="38"/>
      <c r="L67" s="14">
        <v>0</v>
      </c>
      <c r="M67" s="14">
        <f>50-(G67*$M$95)+$M$95</f>
        <v>16.666666666666661</v>
      </c>
      <c r="N67" s="14">
        <v>0</v>
      </c>
      <c r="O67" s="14">
        <v>0</v>
      </c>
      <c r="P67" s="14">
        <f t="shared" si="16"/>
        <v>0</v>
      </c>
      <c r="Q67" s="14">
        <f t="shared" si="17"/>
        <v>0</v>
      </c>
      <c r="R67" s="41">
        <f t="shared" si="18"/>
        <v>16.666666666666661</v>
      </c>
      <c r="S67" s="32"/>
      <c r="T67" s="38"/>
      <c r="U67" s="38"/>
      <c r="V67" s="48"/>
      <c r="W67" s="26">
        <v>0</v>
      </c>
      <c r="X67" s="26">
        <v>0</v>
      </c>
      <c r="Y67" s="26">
        <v>0</v>
      </c>
      <c r="Z67" s="26">
        <f t="shared" si="20"/>
        <v>0</v>
      </c>
      <c r="AA67" s="41">
        <f t="shared" si="21"/>
        <v>0</v>
      </c>
      <c r="AB67" s="51"/>
      <c r="AC67" s="43">
        <f t="shared" si="22"/>
        <v>0</v>
      </c>
      <c r="AD67" s="32"/>
      <c r="AE67" s="26"/>
      <c r="AF67" s="31">
        <v>7</v>
      </c>
      <c r="AG67" s="14">
        <f>25-(AF67*$AG$95)+$AG$95</f>
        <v>13.461538461538462</v>
      </c>
      <c r="AH67" s="31"/>
      <c r="AI67" s="26"/>
      <c r="AJ67" s="31"/>
      <c r="AK67" s="14"/>
      <c r="AL67" s="31"/>
      <c r="AM67" s="14"/>
      <c r="AN67" s="31"/>
      <c r="AO67" s="26"/>
      <c r="AP67" s="31"/>
      <c r="AQ67" s="26"/>
      <c r="AR67" s="31"/>
      <c r="AS67" s="26"/>
      <c r="AT67" s="43">
        <f t="shared" si="23"/>
        <v>13.461538461538462</v>
      </c>
      <c r="AU67" s="46">
        <f t="shared" si="24"/>
        <v>30.128205128205124</v>
      </c>
    </row>
    <row r="68" spans="1:47" x14ac:dyDescent="0.25">
      <c r="A68" s="33">
        <v>64</v>
      </c>
      <c r="B68" s="22" t="s">
        <v>180</v>
      </c>
      <c r="C68" s="22" t="s">
        <v>53</v>
      </c>
      <c r="D68" s="22">
        <v>2004</v>
      </c>
      <c r="E68" s="22" t="s">
        <v>232</v>
      </c>
      <c r="F68" s="2"/>
      <c r="G68" s="2"/>
      <c r="H68" s="38">
        <v>23</v>
      </c>
      <c r="I68" s="38"/>
      <c r="J68" s="38"/>
      <c r="K68" s="38"/>
      <c r="L68" s="14">
        <v>0</v>
      </c>
      <c r="M68" s="14">
        <v>0</v>
      </c>
      <c r="N68" s="14">
        <f>50-(H68*$N$95)+$N$95</f>
        <v>4.1666666666666625</v>
      </c>
      <c r="O68" s="14">
        <v>0</v>
      </c>
      <c r="P68" s="14">
        <f t="shared" si="16"/>
        <v>0</v>
      </c>
      <c r="Q68" s="14">
        <f t="shared" si="17"/>
        <v>0</v>
      </c>
      <c r="R68" s="41">
        <f t="shared" si="18"/>
        <v>4.1666666666666625</v>
      </c>
      <c r="S68" s="32"/>
      <c r="T68" s="38">
        <v>38</v>
      </c>
      <c r="U68" s="38"/>
      <c r="V68" s="48"/>
      <c r="W68" s="26">
        <v>0</v>
      </c>
      <c r="X68" s="26">
        <f>100-(T68*$X$95)+$X$95</f>
        <v>22.916666666666661</v>
      </c>
      <c r="Y68" s="26">
        <v>0</v>
      </c>
      <c r="Z68" s="26">
        <f t="shared" si="20"/>
        <v>0</v>
      </c>
      <c r="AA68" s="41">
        <f t="shared" si="21"/>
        <v>22.916666666666661</v>
      </c>
      <c r="AB68" s="51"/>
      <c r="AC68" s="43">
        <f t="shared" si="22"/>
        <v>0</v>
      </c>
      <c r="AD68" s="32"/>
      <c r="AE68" s="26"/>
      <c r="AF68" s="31"/>
      <c r="AG68" s="14"/>
      <c r="AH68" s="31"/>
      <c r="AI68" s="26"/>
      <c r="AJ68" s="31"/>
      <c r="AK68" s="14"/>
      <c r="AL68" s="31"/>
      <c r="AM68" s="14"/>
      <c r="AN68" s="31"/>
      <c r="AO68" s="14"/>
      <c r="AP68" s="31"/>
      <c r="AQ68" s="26"/>
      <c r="AR68" s="31"/>
      <c r="AS68" s="26"/>
      <c r="AT68" s="43">
        <f t="shared" si="23"/>
        <v>0</v>
      </c>
      <c r="AU68" s="46">
        <f t="shared" si="24"/>
        <v>27.083333333333321</v>
      </c>
    </row>
    <row r="69" spans="1:47" x14ac:dyDescent="0.25">
      <c r="A69" s="3">
        <v>65</v>
      </c>
      <c r="B69" s="1" t="s">
        <v>111</v>
      </c>
      <c r="C69" s="1" t="s">
        <v>53</v>
      </c>
      <c r="D69" s="1">
        <v>2002</v>
      </c>
      <c r="E69" s="22" t="s">
        <v>20</v>
      </c>
      <c r="F69" s="2"/>
      <c r="G69" s="2">
        <v>12</v>
      </c>
      <c r="H69" s="38"/>
      <c r="I69" s="38"/>
      <c r="J69" s="38"/>
      <c r="K69" s="38"/>
      <c r="L69" s="14">
        <v>0</v>
      </c>
      <c r="M69" s="14">
        <f>50-(G69*$M$95)+$M$95</f>
        <v>13.333333333333334</v>
      </c>
      <c r="N69" s="14">
        <v>0</v>
      </c>
      <c r="O69" s="14">
        <v>0</v>
      </c>
      <c r="P69" s="14">
        <f t="shared" ref="P69:P94" si="26">50-(J69*$P$95)+$P$95</f>
        <v>0</v>
      </c>
      <c r="Q69" s="14">
        <f t="shared" ref="Q69:Q94" si="27">50-(K69*$Q$95)+$Q$95</f>
        <v>0</v>
      </c>
      <c r="R69" s="41">
        <f t="shared" ref="R69:R94" si="28">MAX(L69:P69)</f>
        <v>13.333333333333334</v>
      </c>
      <c r="S69" s="32"/>
      <c r="T69" s="38"/>
      <c r="U69" s="38"/>
      <c r="V69" s="48"/>
      <c r="W69" s="26">
        <v>0</v>
      </c>
      <c r="X69" s="26">
        <v>0</v>
      </c>
      <c r="Y69" s="26">
        <v>0</v>
      </c>
      <c r="Z69" s="26">
        <f t="shared" ref="Z69:Z94" si="29">100-(V69*$Z$95)+$Z$95</f>
        <v>0</v>
      </c>
      <c r="AA69" s="41">
        <f t="shared" ref="AA69:AA94" si="30">LARGE(W69:Z69,1)+LARGE(W69:Z69,2)</f>
        <v>0</v>
      </c>
      <c r="AB69" s="51"/>
      <c r="AC69" s="43">
        <f t="shared" ref="AC69:AC94" si="31">150-(AB69*$AC$95)+$AC$95</f>
        <v>0</v>
      </c>
      <c r="AD69" s="32"/>
      <c r="AE69" s="26"/>
      <c r="AF69" s="31">
        <v>10</v>
      </c>
      <c r="AG69" s="14">
        <f>25-(AF69*$AG$95)+$AG$95</f>
        <v>7.6923076923076934</v>
      </c>
      <c r="AH69" s="31">
        <v>7</v>
      </c>
      <c r="AI69" s="26">
        <f>25-(AH69*$AI$95)+$AI$95</f>
        <v>13.461538461538462</v>
      </c>
      <c r="AJ69" s="31"/>
      <c r="AK69" s="14"/>
      <c r="AL69" s="31"/>
      <c r="AM69" s="14"/>
      <c r="AN69" s="31"/>
      <c r="AO69" s="26"/>
      <c r="AP69" s="31"/>
      <c r="AQ69" s="26"/>
      <c r="AR69" s="31"/>
      <c r="AS69" s="26"/>
      <c r="AT69" s="43">
        <f t="shared" ref="AT69:AT94" si="32">MAX(AE69,AG69,AI69,AK69,AM69,AO69,AQ69,AS69)</f>
        <v>13.461538461538462</v>
      </c>
      <c r="AU69" s="46">
        <f t="shared" ref="AU69:AU94" si="33">R69+AA69+AC69+AT69</f>
        <v>26.794871794871796</v>
      </c>
    </row>
    <row r="70" spans="1:47" x14ac:dyDescent="0.25">
      <c r="A70" s="3">
        <v>66</v>
      </c>
      <c r="B70" s="1" t="s">
        <v>88</v>
      </c>
      <c r="C70" s="1" t="s">
        <v>53</v>
      </c>
      <c r="D70" s="1">
        <v>2002</v>
      </c>
      <c r="E70" s="1" t="s">
        <v>372</v>
      </c>
      <c r="F70" s="2"/>
      <c r="G70" s="2"/>
      <c r="H70" s="38"/>
      <c r="I70" s="38"/>
      <c r="J70" s="38"/>
      <c r="K70" s="38"/>
      <c r="L70" s="14">
        <v>0</v>
      </c>
      <c r="M70" s="14">
        <v>0</v>
      </c>
      <c r="N70" s="14">
        <v>0</v>
      </c>
      <c r="O70" s="14">
        <v>0</v>
      </c>
      <c r="P70" s="14">
        <f t="shared" si="26"/>
        <v>0</v>
      </c>
      <c r="Q70" s="14">
        <f t="shared" si="27"/>
        <v>0</v>
      </c>
      <c r="R70" s="41">
        <f t="shared" si="28"/>
        <v>0</v>
      </c>
      <c r="S70" s="32">
        <v>41</v>
      </c>
      <c r="T70" s="38"/>
      <c r="U70" s="38"/>
      <c r="V70" s="48"/>
      <c r="W70" s="26">
        <f>100-(S70*$W$95)+$W$95</f>
        <v>24.528301886792459</v>
      </c>
      <c r="X70" s="26">
        <v>0</v>
      </c>
      <c r="Y70" s="26">
        <v>0</v>
      </c>
      <c r="Z70" s="26">
        <f t="shared" si="29"/>
        <v>0</v>
      </c>
      <c r="AA70" s="41">
        <f t="shared" si="30"/>
        <v>24.528301886792459</v>
      </c>
      <c r="AB70" s="51"/>
      <c r="AC70" s="43">
        <f t="shared" si="31"/>
        <v>0</v>
      </c>
      <c r="AD70" s="32"/>
      <c r="AE70" s="26"/>
      <c r="AF70" s="31"/>
      <c r="AG70" s="14"/>
      <c r="AH70" s="31"/>
      <c r="AI70" s="14"/>
      <c r="AJ70" s="31"/>
      <c r="AK70" s="14"/>
      <c r="AL70" s="31"/>
      <c r="AM70" s="14"/>
      <c r="AN70" s="31"/>
      <c r="AO70" s="26"/>
      <c r="AP70" s="31"/>
      <c r="AQ70" s="26"/>
      <c r="AR70" s="31"/>
      <c r="AS70" s="26"/>
      <c r="AT70" s="43">
        <f t="shared" si="32"/>
        <v>0</v>
      </c>
      <c r="AU70" s="46">
        <f t="shared" si="33"/>
        <v>24.528301886792459</v>
      </c>
    </row>
    <row r="71" spans="1:47" x14ac:dyDescent="0.25">
      <c r="A71" s="33">
        <v>67</v>
      </c>
      <c r="B71" s="73" t="s">
        <v>223</v>
      </c>
      <c r="C71" s="1" t="s">
        <v>53</v>
      </c>
      <c r="D71" s="1">
        <v>2003</v>
      </c>
      <c r="E71" s="1" t="s">
        <v>7</v>
      </c>
      <c r="F71" s="2"/>
      <c r="G71" s="2"/>
      <c r="H71" s="38"/>
      <c r="I71" s="38"/>
      <c r="J71" s="38"/>
      <c r="K71" s="38"/>
      <c r="L71" s="14">
        <v>0</v>
      </c>
      <c r="M71" s="14">
        <v>0</v>
      </c>
      <c r="N71" s="14">
        <v>0</v>
      </c>
      <c r="O71" s="14">
        <v>0</v>
      </c>
      <c r="P71" s="14">
        <f t="shared" si="26"/>
        <v>0</v>
      </c>
      <c r="Q71" s="14">
        <f t="shared" si="27"/>
        <v>0</v>
      </c>
      <c r="R71" s="41">
        <f t="shared" si="28"/>
        <v>0</v>
      </c>
      <c r="S71" s="32"/>
      <c r="T71" s="38"/>
      <c r="U71" s="38"/>
      <c r="V71" s="48"/>
      <c r="W71" s="26">
        <v>0</v>
      </c>
      <c r="X71" s="26">
        <v>0</v>
      </c>
      <c r="Y71" s="26">
        <v>0</v>
      </c>
      <c r="Z71" s="26">
        <f t="shared" si="29"/>
        <v>0</v>
      </c>
      <c r="AA71" s="41">
        <f t="shared" si="30"/>
        <v>0</v>
      </c>
      <c r="AB71" s="51"/>
      <c r="AC71" s="43">
        <f t="shared" si="31"/>
        <v>0</v>
      </c>
      <c r="AD71" s="32"/>
      <c r="AE71" s="26"/>
      <c r="AF71" s="31"/>
      <c r="AG71" s="14"/>
      <c r="AH71" s="31"/>
      <c r="AI71" s="26"/>
      <c r="AJ71" s="31"/>
      <c r="AK71" s="14"/>
      <c r="AL71" s="31">
        <v>10</v>
      </c>
      <c r="AM71" s="14">
        <f>25-(AL71*$AM$95)+$AM$95</f>
        <v>20.212765957446809</v>
      </c>
      <c r="AN71" s="31">
        <v>10</v>
      </c>
      <c r="AO71" s="26">
        <f>25-(AN71*$AO$95)+$AO$95</f>
        <v>16.964285714285712</v>
      </c>
      <c r="AP71" s="31"/>
      <c r="AQ71" s="26"/>
      <c r="AR71" s="31"/>
      <c r="AS71" s="26"/>
      <c r="AT71" s="43">
        <f t="shared" si="32"/>
        <v>20.212765957446809</v>
      </c>
      <c r="AU71" s="46">
        <f t="shared" si="33"/>
        <v>20.212765957446809</v>
      </c>
    </row>
    <row r="72" spans="1:47" x14ac:dyDescent="0.25">
      <c r="A72" s="3">
        <v>68</v>
      </c>
      <c r="B72" s="1" t="s">
        <v>183</v>
      </c>
      <c r="C72" s="1" t="s">
        <v>52</v>
      </c>
      <c r="D72" s="1">
        <v>2001</v>
      </c>
      <c r="E72" s="1" t="s">
        <v>184</v>
      </c>
      <c r="F72" s="60"/>
      <c r="G72" s="2">
        <v>13</v>
      </c>
      <c r="H72" s="38"/>
      <c r="I72" s="38"/>
      <c r="J72" s="38"/>
      <c r="K72" s="38"/>
      <c r="L72" s="14">
        <v>0</v>
      </c>
      <c r="M72" s="14">
        <f>50-(G72*$M$95)+$M$95</f>
        <v>9.9999999999999982</v>
      </c>
      <c r="N72" s="14">
        <v>0</v>
      </c>
      <c r="O72" s="14">
        <v>0</v>
      </c>
      <c r="P72" s="14">
        <f t="shared" si="26"/>
        <v>0</v>
      </c>
      <c r="Q72" s="14">
        <f t="shared" si="27"/>
        <v>0</v>
      </c>
      <c r="R72" s="41">
        <f t="shared" si="28"/>
        <v>9.9999999999999982</v>
      </c>
      <c r="S72" s="32"/>
      <c r="T72" s="38"/>
      <c r="U72" s="38"/>
      <c r="V72" s="31"/>
      <c r="W72" s="26">
        <v>0</v>
      </c>
      <c r="X72" s="26">
        <v>0</v>
      </c>
      <c r="Y72" s="26">
        <v>0</v>
      </c>
      <c r="Z72" s="26">
        <f t="shared" si="29"/>
        <v>0</v>
      </c>
      <c r="AA72" s="41">
        <f t="shared" si="30"/>
        <v>0</v>
      </c>
      <c r="AB72" s="51"/>
      <c r="AC72" s="43">
        <f t="shared" si="31"/>
        <v>0</v>
      </c>
      <c r="AD72" s="32"/>
      <c r="AE72" s="26"/>
      <c r="AF72" s="31"/>
      <c r="AG72" s="14"/>
      <c r="AH72" s="31">
        <v>9</v>
      </c>
      <c r="AI72" s="26">
        <f>25-(AH72*$AI$95)+$AI$95</f>
        <v>9.6153846153846168</v>
      </c>
      <c r="AJ72" s="31"/>
      <c r="AK72" s="14"/>
      <c r="AL72" s="31"/>
      <c r="AM72" s="14"/>
      <c r="AN72" s="31"/>
      <c r="AO72" s="26"/>
      <c r="AP72" s="31"/>
      <c r="AQ72" s="26"/>
      <c r="AR72" s="31"/>
      <c r="AS72" s="26"/>
      <c r="AT72" s="43">
        <f t="shared" si="32"/>
        <v>9.6153846153846168</v>
      </c>
      <c r="AU72" s="46">
        <f t="shared" si="33"/>
        <v>19.615384615384613</v>
      </c>
    </row>
    <row r="73" spans="1:47" x14ac:dyDescent="0.25">
      <c r="A73" s="3">
        <v>69</v>
      </c>
      <c r="B73" s="73" t="s">
        <v>224</v>
      </c>
      <c r="C73" s="1" t="s">
        <v>53</v>
      </c>
      <c r="D73" s="1">
        <v>2003</v>
      </c>
      <c r="E73" s="1" t="s">
        <v>19</v>
      </c>
      <c r="F73" s="60"/>
      <c r="G73" s="2"/>
      <c r="H73" s="38"/>
      <c r="I73" s="38"/>
      <c r="J73" s="38"/>
      <c r="K73" s="38"/>
      <c r="L73" s="14">
        <v>0</v>
      </c>
      <c r="M73" s="14">
        <v>0</v>
      </c>
      <c r="N73" s="14">
        <v>0</v>
      </c>
      <c r="O73" s="14">
        <v>0</v>
      </c>
      <c r="P73" s="14">
        <f t="shared" si="26"/>
        <v>0</v>
      </c>
      <c r="Q73" s="14">
        <f t="shared" si="27"/>
        <v>0</v>
      </c>
      <c r="R73" s="41">
        <f t="shared" si="28"/>
        <v>0</v>
      </c>
      <c r="S73" s="30"/>
      <c r="T73" s="38"/>
      <c r="U73" s="38"/>
      <c r="V73" s="31"/>
      <c r="W73" s="26">
        <v>0</v>
      </c>
      <c r="X73" s="26">
        <v>0</v>
      </c>
      <c r="Y73" s="26">
        <v>0</v>
      </c>
      <c r="Z73" s="26">
        <f t="shared" si="29"/>
        <v>0</v>
      </c>
      <c r="AA73" s="41">
        <f t="shared" si="30"/>
        <v>0</v>
      </c>
      <c r="AB73" s="51"/>
      <c r="AC73" s="43">
        <f t="shared" si="31"/>
        <v>0</v>
      </c>
      <c r="AD73" s="32"/>
      <c r="AE73" s="26"/>
      <c r="AF73" s="31"/>
      <c r="AG73" s="14"/>
      <c r="AH73" s="31"/>
      <c r="AI73" s="26"/>
      <c r="AJ73" s="31"/>
      <c r="AK73" s="14"/>
      <c r="AL73" s="31"/>
      <c r="AM73" s="14"/>
      <c r="AN73" s="31"/>
      <c r="AO73" s="26"/>
      <c r="AP73" s="31">
        <v>4</v>
      </c>
      <c r="AQ73" s="26">
        <f>25-(AP73*$AQ$95)+$AQ$95</f>
        <v>18.749999999999996</v>
      </c>
      <c r="AR73" s="31"/>
      <c r="AS73" s="26"/>
      <c r="AT73" s="43">
        <f t="shared" si="32"/>
        <v>18.749999999999996</v>
      </c>
      <c r="AU73" s="46">
        <f t="shared" si="33"/>
        <v>18.749999999999996</v>
      </c>
    </row>
    <row r="74" spans="1:47" x14ac:dyDescent="0.25">
      <c r="A74" s="33">
        <v>70</v>
      </c>
      <c r="B74" s="1" t="s">
        <v>35</v>
      </c>
      <c r="C74" s="1" t="s">
        <v>53</v>
      </c>
      <c r="D74" s="1">
        <v>2002</v>
      </c>
      <c r="E74" s="1" t="s">
        <v>32</v>
      </c>
      <c r="F74" s="59">
        <v>16</v>
      </c>
      <c r="G74" s="2"/>
      <c r="H74" s="38"/>
      <c r="I74" s="38"/>
      <c r="J74" s="38"/>
      <c r="K74" s="38"/>
      <c r="L74" s="14">
        <f>50-(F74*$L$95)+$L$95</f>
        <v>10.526315789473681</v>
      </c>
      <c r="M74" s="14">
        <v>0</v>
      </c>
      <c r="N74" s="14">
        <v>0</v>
      </c>
      <c r="O74" s="14">
        <v>0</v>
      </c>
      <c r="P74" s="14">
        <f t="shared" si="26"/>
        <v>0</v>
      </c>
      <c r="Q74" s="14">
        <f t="shared" si="27"/>
        <v>0</v>
      </c>
      <c r="R74" s="41">
        <f t="shared" si="28"/>
        <v>10.526315789473681</v>
      </c>
      <c r="S74" s="32"/>
      <c r="T74" s="38"/>
      <c r="U74" s="38"/>
      <c r="V74" s="48"/>
      <c r="W74" s="26">
        <v>0</v>
      </c>
      <c r="X74" s="26">
        <v>0</v>
      </c>
      <c r="Y74" s="26">
        <v>0</v>
      </c>
      <c r="Z74" s="26">
        <f t="shared" si="29"/>
        <v>0</v>
      </c>
      <c r="AA74" s="41">
        <f t="shared" si="30"/>
        <v>0</v>
      </c>
      <c r="AB74" s="51"/>
      <c r="AC74" s="43">
        <f t="shared" si="31"/>
        <v>0</v>
      </c>
      <c r="AD74" s="32"/>
      <c r="AE74" s="26"/>
      <c r="AF74" s="31"/>
      <c r="AG74" s="14"/>
      <c r="AH74" s="31">
        <v>10</v>
      </c>
      <c r="AI74" s="14">
        <f>25-(AH74*$AI$95)+$AI$95</f>
        <v>7.6923076923076934</v>
      </c>
      <c r="AJ74" s="31"/>
      <c r="AK74" s="14"/>
      <c r="AL74" s="31">
        <v>42</v>
      </c>
      <c r="AM74" s="14">
        <f>25-(AL74*$AM$95)+$AM$95</f>
        <v>3.1914893617021289</v>
      </c>
      <c r="AN74" s="31"/>
      <c r="AO74" s="26"/>
      <c r="AP74" s="31"/>
      <c r="AQ74" s="26"/>
      <c r="AR74" s="31"/>
      <c r="AS74" s="26"/>
      <c r="AT74" s="43">
        <f t="shared" si="32"/>
        <v>7.6923076923076934</v>
      </c>
      <c r="AU74" s="46">
        <f t="shared" si="33"/>
        <v>18.218623481781375</v>
      </c>
    </row>
    <row r="75" spans="1:47" x14ac:dyDescent="0.25">
      <c r="A75" s="3">
        <v>71</v>
      </c>
      <c r="B75" s="22" t="s">
        <v>87</v>
      </c>
      <c r="C75" s="22" t="s">
        <v>52</v>
      </c>
      <c r="D75" s="22">
        <v>2001</v>
      </c>
      <c r="E75" s="22" t="s">
        <v>372</v>
      </c>
      <c r="F75" s="2"/>
      <c r="G75" s="2"/>
      <c r="H75" s="38"/>
      <c r="I75" s="38"/>
      <c r="J75" s="38"/>
      <c r="K75" s="38"/>
      <c r="L75" s="14">
        <v>0</v>
      </c>
      <c r="M75" s="14">
        <v>0</v>
      </c>
      <c r="N75" s="14">
        <v>0</v>
      </c>
      <c r="O75" s="14">
        <v>0</v>
      </c>
      <c r="P75" s="14">
        <f t="shared" si="26"/>
        <v>0</v>
      </c>
      <c r="Q75" s="14">
        <f t="shared" si="27"/>
        <v>0</v>
      </c>
      <c r="R75" s="41">
        <f t="shared" si="28"/>
        <v>0</v>
      </c>
      <c r="S75" s="32">
        <v>46</v>
      </c>
      <c r="T75" s="38"/>
      <c r="U75" s="38"/>
      <c r="V75" s="48"/>
      <c r="W75" s="26">
        <f>100-(S75*$W$95)+$W$95</f>
        <v>15.09433962264151</v>
      </c>
      <c r="X75" s="26">
        <v>0</v>
      </c>
      <c r="Y75" s="26">
        <v>0</v>
      </c>
      <c r="Z75" s="26">
        <f t="shared" si="29"/>
        <v>0</v>
      </c>
      <c r="AA75" s="41">
        <f t="shared" si="30"/>
        <v>15.09433962264151</v>
      </c>
      <c r="AB75" s="51"/>
      <c r="AC75" s="43">
        <f t="shared" si="31"/>
        <v>0</v>
      </c>
      <c r="AD75" s="32"/>
      <c r="AE75" s="26"/>
      <c r="AF75" s="31"/>
      <c r="AG75" s="14"/>
      <c r="AH75" s="31"/>
      <c r="AI75" s="26"/>
      <c r="AJ75" s="31"/>
      <c r="AK75" s="14"/>
      <c r="AL75" s="31"/>
      <c r="AM75" s="14"/>
      <c r="AN75" s="31"/>
      <c r="AO75" s="26"/>
      <c r="AP75" s="31"/>
      <c r="AQ75" s="26"/>
      <c r="AR75" s="31"/>
      <c r="AS75" s="26"/>
      <c r="AT75" s="43">
        <f t="shared" si="32"/>
        <v>0</v>
      </c>
      <c r="AU75" s="46">
        <f t="shared" si="33"/>
        <v>15.09433962264151</v>
      </c>
    </row>
    <row r="76" spans="1:47" x14ac:dyDescent="0.25">
      <c r="A76" s="3">
        <v>72</v>
      </c>
      <c r="B76" s="73" t="s">
        <v>221</v>
      </c>
      <c r="C76" s="1" t="s">
        <v>53</v>
      </c>
      <c r="D76" s="1">
        <v>2005</v>
      </c>
      <c r="E76" s="1" t="s">
        <v>11</v>
      </c>
      <c r="F76" s="2"/>
      <c r="G76" s="2"/>
      <c r="H76" s="38"/>
      <c r="I76" s="38">
        <v>49</v>
      </c>
      <c r="J76" s="38"/>
      <c r="K76" s="38"/>
      <c r="L76" s="14">
        <v>0</v>
      </c>
      <c r="M76" s="14">
        <v>0</v>
      </c>
      <c r="N76" s="14">
        <v>0</v>
      </c>
      <c r="O76" s="14">
        <f>50-(I76*$O$95)+$O$95</f>
        <v>9.3220338983050866</v>
      </c>
      <c r="P76" s="14">
        <f t="shared" si="26"/>
        <v>0</v>
      </c>
      <c r="Q76" s="14">
        <f t="shared" si="27"/>
        <v>0</v>
      </c>
      <c r="R76" s="41">
        <f t="shared" si="28"/>
        <v>9.3220338983050866</v>
      </c>
      <c r="S76" s="32"/>
      <c r="T76" s="38"/>
      <c r="U76" s="38"/>
      <c r="V76" s="48"/>
      <c r="W76" s="26">
        <v>0</v>
      </c>
      <c r="X76" s="26">
        <v>0</v>
      </c>
      <c r="Y76" s="26">
        <v>0</v>
      </c>
      <c r="Z76" s="26">
        <f t="shared" si="29"/>
        <v>0</v>
      </c>
      <c r="AA76" s="41">
        <f t="shared" si="30"/>
        <v>0</v>
      </c>
      <c r="AB76" s="51"/>
      <c r="AC76" s="43">
        <f t="shared" si="31"/>
        <v>0</v>
      </c>
      <c r="AD76" s="32"/>
      <c r="AE76" s="26"/>
      <c r="AF76" s="31"/>
      <c r="AG76" s="14"/>
      <c r="AH76" s="31"/>
      <c r="AI76" s="26"/>
      <c r="AJ76" s="31"/>
      <c r="AK76" s="14"/>
      <c r="AL76" s="31">
        <v>41</v>
      </c>
      <c r="AM76" s="14">
        <f>25-(AL76*$AM$95)+$AM$95</f>
        <v>3.7234042553191498</v>
      </c>
      <c r="AN76" s="31"/>
      <c r="AO76" s="26"/>
      <c r="AP76" s="31"/>
      <c r="AQ76" s="26"/>
      <c r="AR76" s="31"/>
      <c r="AS76" s="26"/>
      <c r="AT76" s="43">
        <f t="shared" si="32"/>
        <v>3.7234042553191498</v>
      </c>
      <c r="AU76" s="46">
        <f t="shared" si="33"/>
        <v>13.045438153624236</v>
      </c>
    </row>
    <row r="77" spans="1:47" x14ac:dyDescent="0.25">
      <c r="A77" s="33">
        <v>73</v>
      </c>
      <c r="B77" s="73" t="s">
        <v>220</v>
      </c>
      <c r="C77" s="1" t="s">
        <v>53</v>
      </c>
      <c r="D77" s="1">
        <v>2005</v>
      </c>
      <c r="E77" s="1" t="s">
        <v>148</v>
      </c>
      <c r="F77" s="59"/>
      <c r="G77" s="2"/>
      <c r="H77" s="38"/>
      <c r="I77" s="38">
        <v>46</v>
      </c>
      <c r="J77" s="38"/>
      <c r="K77" s="38"/>
      <c r="L77" s="14">
        <v>0</v>
      </c>
      <c r="M77" s="14">
        <v>0</v>
      </c>
      <c r="N77" s="14">
        <v>0</v>
      </c>
      <c r="O77" s="14">
        <f>50-(I77*$O$95)+$O$95</f>
        <v>11.864406779661017</v>
      </c>
      <c r="P77" s="14">
        <f t="shared" si="26"/>
        <v>0</v>
      </c>
      <c r="Q77" s="14">
        <f t="shared" si="27"/>
        <v>0</v>
      </c>
      <c r="R77" s="41">
        <f t="shared" si="28"/>
        <v>11.864406779661017</v>
      </c>
      <c r="S77" s="32"/>
      <c r="T77" s="38"/>
      <c r="U77" s="38"/>
      <c r="V77" s="31"/>
      <c r="W77" s="26">
        <v>0</v>
      </c>
      <c r="X77" s="26">
        <v>0</v>
      </c>
      <c r="Y77" s="26">
        <v>0</v>
      </c>
      <c r="Z77" s="26">
        <f t="shared" si="29"/>
        <v>0</v>
      </c>
      <c r="AA77" s="41">
        <f t="shared" si="30"/>
        <v>0</v>
      </c>
      <c r="AB77" s="51"/>
      <c r="AC77" s="43">
        <f t="shared" si="31"/>
        <v>0</v>
      </c>
      <c r="AD77" s="32"/>
      <c r="AE77" s="26"/>
      <c r="AF77" s="31"/>
      <c r="AG77" s="14"/>
      <c r="AH77" s="31"/>
      <c r="AI77" s="26"/>
      <c r="AJ77" s="31"/>
      <c r="AK77" s="14"/>
      <c r="AL77" s="31"/>
      <c r="AM77" s="14"/>
      <c r="AN77" s="31"/>
      <c r="AO77" s="26"/>
      <c r="AP77" s="31"/>
      <c r="AQ77" s="26"/>
      <c r="AR77" s="31"/>
      <c r="AS77" s="26"/>
      <c r="AT77" s="43">
        <f t="shared" si="32"/>
        <v>0</v>
      </c>
      <c r="AU77" s="46">
        <f t="shared" si="33"/>
        <v>11.864406779661017</v>
      </c>
    </row>
    <row r="78" spans="1:47" x14ac:dyDescent="0.25">
      <c r="A78" s="3">
        <v>74</v>
      </c>
      <c r="B78" s="1" t="s">
        <v>97</v>
      </c>
      <c r="C78" s="1" t="s">
        <v>53</v>
      </c>
      <c r="D78" s="1">
        <v>2003</v>
      </c>
      <c r="E78" s="22" t="s">
        <v>98</v>
      </c>
      <c r="F78" s="2">
        <v>19</v>
      </c>
      <c r="G78" s="2"/>
      <c r="H78" s="38"/>
      <c r="I78" s="38"/>
      <c r="J78" s="38"/>
      <c r="K78" s="38"/>
      <c r="L78" s="14">
        <f>50-(F78*$L$95)+$L$95</f>
        <v>2.6315789473684212</v>
      </c>
      <c r="M78" s="14">
        <v>0</v>
      </c>
      <c r="N78" s="14">
        <v>0</v>
      </c>
      <c r="O78" s="14">
        <v>0</v>
      </c>
      <c r="P78" s="14">
        <f t="shared" si="26"/>
        <v>0</v>
      </c>
      <c r="Q78" s="14">
        <f t="shared" si="27"/>
        <v>0</v>
      </c>
      <c r="R78" s="41">
        <f t="shared" si="28"/>
        <v>2.6315789473684212</v>
      </c>
      <c r="S78" s="32"/>
      <c r="T78" s="38">
        <v>45</v>
      </c>
      <c r="U78" s="38"/>
      <c r="V78" s="31"/>
      <c r="W78" s="26">
        <v>0</v>
      </c>
      <c r="X78" s="26">
        <f>100-(T78*$X$95)+$X$95</f>
        <v>8.3333333333333339</v>
      </c>
      <c r="Y78" s="26">
        <v>0</v>
      </c>
      <c r="Z78" s="26">
        <f t="shared" si="29"/>
        <v>0</v>
      </c>
      <c r="AA78" s="41">
        <f t="shared" si="30"/>
        <v>8.3333333333333339</v>
      </c>
      <c r="AB78" s="51"/>
      <c r="AC78" s="43">
        <f t="shared" si="31"/>
        <v>0</v>
      </c>
      <c r="AD78" s="32"/>
      <c r="AE78" s="26"/>
      <c r="AF78" s="31"/>
      <c r="AG78" s="14"/>
      <c r="AH78" s="31"/>
      <c r="AI78" s="14"/>
      <c r="AJ78" s="31"/>
      <c r="AK78" s="14"/>
      <c r="AL78" s="31">
        <v>47</v>
      </c>
      <c r="AM78" s="14">
        <f>25-(AL78*$AM$95)+$AM$95</f>
        <v>0.53191489361702127</v>
      </c>
      <c r="AN78" s="31"/>
      <c r="AO78" s="26"/>
      <c r="AP78" s="31"/>
      <c r="AQ78" s="26"/>
      <c r="AR78" s="31"/>
      <c r="AS78" s="26"/>
      <c r="AT78" s="43">
        <f t="shared" si="32"/>
        <v>0.53191489361702127</v>
      </c>
      <c r="AU78" s="46">
        <f t="shared" si="33"/>
        <v>11.496827174318776</v>
      </c>
    </row>
    <row r="79" spans="1:47" x14ac:dyDescent="0.25">
      <c r="A79" s="3">
        <v>75</v>
      </c>
      <c r="B79" s="1" t="s">
        <v>112</v>
      </c>
      <c r="C79" s="1" t="s">
        <v>53</v>
      </c>
      <c r="D79" s="1">
        <v>2003</v>
      </c>
      <c r="E79" s="1" t="s">
        <v>32</v>
      </c>
      <c r="F79" s="2">
        <v>18</v>
      </c>
      <c r="G79" s="2"/>
      <c r="H79" s="38"/>
      <c r="I79" s="38"/>
      <c r="J79" s="38"/>
      <c r="K79" s="38"/>
      <c r="L79" s="14">
        <f>50-(F79*$L$95)+$L$95</f>
        <v>5.2631578947368389</v>
      </c>
      <c r="M79" s="14">
        <v>0</v>
      </c>
      <c r="N79" s="14">
        <v>0</v>
      </c>
      <c r="O79" s="14">
        <v>0</v>
      </c>
      <c r="P79" s="14">
        <f t="shared" si="26"/>
        <v>0</v>
      </c>
      <c r="Q79" s="14">
        <f t="shared" si="27"/>
        <v>0</v>
      </c>
      <c r="R79" s="41">
        <f t="shared" si="28"/>
        <v>5.2631578947368389</v>
      </c>
      <c r="S79" s="32"/>
      <c r="T79" s="38"/>
      <c r="U79" s="38"/>
      <c r="V79" s="48"/>
      <c r="W79" s="26">
        <v>0</v>
      </c>
      <c r="X79" s="26">
        <v>0</v>
      </c>
      <c r="Y79" s="26">
        <v>0</v>
      </c>
      <c r="Z79" s="26">
        <f t="shared" si="29"/>
        <v>0</v>
      </c>
      <c r="AA79" s="41">
        <f t="shared" si="30"/>
        <v>0</v>
      </c>
      <c r="AB79" s="51"/>
      <c r="AC79" s="43">
        <f t="shared" si="31"/>
        <v>0</v>
      </c>
      <c r="AD79" s="32">
        <v>13</v>
      </c>
      <c r="AE79" s="26">
        <f>25-(AD79*$AE$95)+$AE$95</f>
        <v>1.9230769230769231</v>
      </c>
      <c r="AF79" s="31"/>
      <c r="AG79" s="14"/>
      <c r="AH79" s="31">
        <v>11</v>
      </c>
      <c r="AI79" s="14">
        <f>25-(AH79*$AI$95)+$AI$95</f>
        <v>5.7692307692307701</v>
      </c>
      <c r="AJ79" s="31"/>
      <c r="AK79" s="14"/>
      <c r="AL79" s="31">
        <v>45</v>
      </c>
      <c r="AM79" s="14">
        <f>25-(AL79*$AM$95)+$AM$95</f>
        <v>1.5957446808510629</v>
      </c>
      <c r="AN79" s="31"/>
      <c r="AO79" s="26"/>
      <c r="AP79" s="31"/>
      <c r="AQ79" s="26"/>
      <c r="AR79" s="31"/>
      <c r="AS79" s="26"/>
      <c r="AT79" s="43">
        <f t="shared" si="32"/>
        <v>5.7692307692307701</v>
      </c>
      <c r="AU79" s="46">
        <f t="shared" si="33"/>
        <v>11.032388663967609</v>
      </c>
    </row>
    <row r="80" spans="1:47" x14ac:dyDescent="0.25">
      <c r="A80" s="33">
        <v>76</v>
      </c>
      <c r="B80" s="1" t="s">
        <v>185</v>
      </c>
      <c r="C80" s="1" t="s">
        <v>53</v>
      </c>
      <c r="D80" s="1">
        <v>2003</v>
      </c>
      <c r="E80" s="1" t="s">
        <v>186</v>
      </c>
      <c r="F80" s="60"/>
      <c r="G80" s="2">
        <v>14</v>
      </c>
      <c r="H80" s="38"/>
      <c r="I80" s="38"/>
      <c r="J80" s="38"/>
      <c r="K80" s="38"/>
      <c r="L80" s="14">
        <v>0</v>
      </c>
      <c r="M80" s="14">
        <f>50-(G80*$M$95)+$M$95</f>
        <v>6.6666666666666625</v>
      </c>
      <c r="N80" s="14">
        <v>0</v>
      </c>
      <c r="O80" s="14">
        <v>0</v>
      </c>
      <c r="P80" s="14">
        <f t="shared" si="26"/>
        <v>0</v>
      </c>
      <c r="Q80" s="14">
        <f t="shared" si="27"/>
        <v>0</v>
      </c>
      <c r="R80" s="41">
        <f t="shared" si="28"/>
        <v>6.6666666666666625</v>
      </c>
      <c r="S80" s="32"/>
      <c r="T80" s="38"/>
      <c r="U80" s="38"/>
      <c r="V80" s="31"/>
      <c r="W80" s="26">
        <v>0</v>
      </c>
      <c r="X80" s="26">
        <v>0</v>
      </c>
      <c r="Y80" s="26">
        <v>0</v>
      </c>
      <c r="Z80" s="26">
        <f t="shared" si="29"/>
        <v>0</v>
      </c>
      <c r="AA80" s="41">
        <f t="shared" si="30"/>
        <v>0</v>
      </c>
      <c r="AB80" s="51"/>
      <c r="AC80" s="43">
        <f t="shared" si="31"/>
        <v>0</v>
      </c>
      <c r="AD80" s="32"/>
      <c r="AE80" s="26"/>
      <c r="AF80" s="31"/>
      <c r="AG80" s="14"/>
      <c r="AH80" s="31">
        <v>12</v>
      </c>
      <c r="AI80" s="14">
        <f>25-(AH80*$AI$95)+$AI$95</f>
        <v>3.8461538461538467</v>
      </c>
      <c r="AJ80" s="31"/>
      <c r="AK80" s="14"/>
      <c r="AL80" s="31"/>
      <c r="AM80" s="14"/>
      <c r="AN80" s="31"/>
      <c r="AO80" s="26"/>
      <c r="AP80" s="31"/>
      <c r="AQ80" s="26"/>
      <c r="AR80" s="31"/>
      <c r="AS80" s="26"/>
      <c r="AT80" s="43">
        <f t="shared" si="32"/>
        <v>3.8461538461538467</v>
      </c>
      <c r="AU80" s="46">
        <f t="shared" si="33"/>
        <v>10.512820512820509</v>
      </c>
    </row>
    <row r="81" spans="1:47" x14ac:dyDescent="0.25">
      <c r="A81" s="3">
        <v>77</v>
      </c>
      <c r="B81" s="22" t="s">
        <v>172</v>
      </c>
      <c r="C81" s="22" t="s">
        <v>53</v>
      </c>
      <c r="D81" s="22">
        <v>2004</v>
      </c>
      <c r="E81" s="22" t="s">
        <v>20</v>
      </c>
      <c r="F81" s="2"/>
      <c r="G81" s="2">
        <v>15</v>
      </c>
      <c r="H81" s="38"/>
      <c r="I81" s="38"/>
      <c r="J81" s="38"/>
      <c r="K81" s="38"/>
      <c r="L81" s="14">
        <v>0</v>
      </c>
      <c r="M81" s="14">
        <f>50-(G81*$M$95)+$M$95</f>
        <v>3.3333333333333335</v>
      </c>
      <c r="N81" s="14">
        <v>0</v>
      </c>
      <c r="O81" s="14">
        <v>0</v>
      </c>
      <c r="P81" s="14">
        <f t="shared" si="26"/>
        <v>0</v>
      </c>
      <c r="Q81" s="14">
        <f t="shared" si="27"/>
        <v>0</v>
      </c>
      <c r="R81" s="41">
        <f t="shared" si="28"/>
        <v>3.3333333333333335</v>
      </c>
      <c r="S81" s="32"/>
      <c r="T81" s="38"/>
      <c r="U81" s="38"/>
      <c r="V81" s="48"/>
      <c r="W81" s="26">
        <v>0</v>
      </c>
      <c r="X81" s="26">
        <v>0</v>
      </c>
      <c r="Y81" s="26">
        <v>0</v>
      </c>
      <c r="Z81" s="26">
        <f t="shared" si="29"/>
        <v>0</v>
      </c>
      <c r="AA81" s="41">
        <f t="shared" si="30"/>
        <v>0</v>
      </c>
      <c r="AB81" s="51"/>
      <c r="AC81" s="43">
        <f t="shared" si="31"/>
        <v>0</v>
      </c>
      <c r="AD81" s="32">
        <v>12</v>
      </c>
      <c r="AE81" s="26">
        <f>25-(AD81*$AE$95)+$AE$95</f>
        <v>3.8461538461538467</v>
      </c>
      <c r="AF81" s="31"/>
      <c r="AG81" s="14"/>
      <c r="AH81" s="31">
        <v>13</v>
      </c>
      <c r="AI81" s="14">
        <f>25-(AH81*$AI$95)+$AI$95</f>
        <v>1.9230769230769231</v>
      </c>
      <c r="AJ81" s="31"/>
      <c r="AK81" s="14"/>
      <c r="AL81" s="31"/>
      <c r="AM81" s="14"/>
      <c r="AN81" s="31"/>
      <c r="AO81" s="26"/>
      <c r="AP81" s="31"/>
      <c r="AQ81" s="26"/>
      <c r="AR81" s="31"/>
      <c r="AS81" s="26"/>
      <c r="AT81" s="43">
        <f t="shared" si="32"/>
        <v>3.8461538461538467</v>
      </c>
      <c r="AU81" s="46">
        <f t="shared" si="33"/>
        <v>7.1794871794871806</v>
      </c>
    </row>
    <row r="82" spans="1:47" x14ac:dyDescent="0.25">
      <c r="A82" s="3">
        <v>78</v>
      </c>
      <c r="B82" s="22" t="s">
        <v>176</v>
      </c>
      <c r="C82" s="22" t="s">
        <v>53</v>
      </c>
      <c r="D82" s="22">
        <v>2002</v>
      </c>
      <c r="E82" s="22" t="s">
        <v>31</v>
      </c>
      <c r="F82" s="2"/>
      <c r="G82" s="2"/>
      <c r="H82" s="38"/>
      <c r="I82" s="38"/>
      <c r="J82" s="38"/>
      <c r="K82" s="38"/>
      <c r="L82" s="14">
        <v>0</v>
      </c>
      <c r="M82" s="14">
        <v>0</v>
      </c>
      <c r="N82" s="14">
        <v>0</v>
      </c>
      <c r="O82" s="14">
        <v>0</v>
      </c>
      <c r="P82" s="14">
        <f t="shared" si="26"/>
        <v>0</v>
      </c>
      <c r="Q82" s="14">
        <f t="shared" si="27"/>
        <v>0</v>
      </c>
      <c r="R82" s="41">
        <f t="shared" si="28"/>
        <v>0</v>
      </c>
      <c r="S82" s="32">
        <v>52</v>
      </c>
      <c r="T82" s="38"/>
      <c r="U82" s="38"/>
      <c r="V82" s="48"/>
      <c r="W82" s="26">
        <f>100-(S82*$W$95)+$W$95</f>
        <v>3.7735849056603814</v>
      </c>
      <c r="X82" s="26">
        <v>0</v>
      </c>
      <c r="Y82" s="26">
        <v>0</v>
      </c>
      <c r="Z82" s="26">
        <f t="shared" si="29"/>
        <v>0</v>
      </c>
      <c r="AA82" s="41">
        <f t="shared" si="30"/>
        <v>3.7735849056603814</v>
      </c>
      <c r="AB82" s="51"/>
      <c r="AC82" s="43">
        <f t="shared" si="31"/>
        <v>0</v>
      </c>
      <c r="AD82" s="32"/>
      <c r="AE82" s="26"/>
      <c r="AF82" s="31"/>
      <c r="AG82" s="14"/>
      <c r="AH82" s="31"/>
      <c r="AI82" s="26"/>
      <c r="AJ82" s="31"/>
      <c r="AK82" s="14"/>
      <c r="AL82" s="31">
        <v>43</v>
      </c>
      <c r="AM82" s="14">
        <f>25-(AL82*$AM$95)+$AM$95</f>
        <v>2.6595744680851081</v>
      </c>
      <c r="AN82" s="31"/>
      <c r="AO82" s="26"/>
      <c r="AP82" s="31"/>
      <c r="AQ82" s="26"/>
      <c r="AR82" s="31"/>
      <c r="AS82" s="26"/>
      <c r="AT82" s="43">
        <f t="shared" si="32"/>
        <v>2.6595744680851081</v>
      </c>
      <c r="AU82" s="46">
        <f t="shared" si="33"/>
        <v>6.4331593737454895</v>
      </c>
    </row>
    <row r="83" spans="1:47" x14ac:dyDescent="0.25">
      <c r="A83" s="33">
        <v>79</v>
      </c>
      <c r="B83" s="1" t="s">
        <v>190</v>
      </c>
      <c r="C83" s="1"/>
      <c r="D83" s="1"/>
      <c r="E83" s="1" t="s">
        <v>313</v>
      </c>
      <c r="F83" s="60"/>
      <c r="G83" s="2"/>
      <c r="H83" s="38">
        <v>22</v>
      </c>
      <c r="I83" s="38"/>
      <c r="J83" s="38"/>
      <c r="K83" s="38"/>
      <c r="L83" s="14">
        <v>0</v>
      </c>
      <c r="M83" s="14">
        <v>0</v>
      </c>
      <c r="N83" s="14">
        <f>50-(H83*$N$95)+$N$95</f>
        <v>6.2499999999999982</v>
      </c>
      <c r="O83" s="14">
        <v>0</v>
      </c>
      <c r="P83" s="14">
        <f t="shared" si="26"/>
        <v>0</v>
      </c>
      <c r="Q83" s="14">
        <f t="shared" si="27"/>
        <v>0</v>
      </c>
      <c r="R83" s="41">
        <f t="shared" si="28"/>
        <v>6.2499999999999982</v>
      </c>
      <c r="S83" s="32"/>
      <c r="T83" s="38"/>
      <c r="U83" s="38"/>
      <c r="V83" s="31"/>
      <c r="W83" s="26">
        <v>0</v>
      </c>
      <c r="X83" s="26">
        <v>0</v>
      </c>
      <c r="Y83" s="26">
        <v>0</v>
      </c>
      <c r="Z83" s="26">
        <f t="shared" si="29"/>
        <v>0</v>
      </c>
      <c r="AA83" s="41">
        <f t="shared" si="30"/>
        <v>0</v>
      </c>
      <c r="AB83" s="51"/>
      <c r="AC83" s="43">
        <f t="shared" si="31"/>
        <v>0</v>
      </c>
      <c r="AD83" s="32"/>
      <c r="AE83" s="26"/>
      <c r="AF83" s="31"/>
      <c r="AG83" s="14"/>
      <c r="AH83" s="31"/>
      <c r="AI83" s="26"/>
      <c r="AJ83" s="31"/>
      <c r="AK83" s="14"/>
      <c r="AL83" s="31"/>
      <c r="AM83" s="14"/>
      <c r="AN83" s="31"/>
      <c r="AO83" s="26"/>
      <c r="AP83" s="31"/>
      <c r="AQ83" s="26"/>
      <c r="AR83" s="31"/>
      <c r="AS83" s="26"/>
      <c r="AT83" s="43">
        <f t="shared" si="32"/>
        <v>0</v>
      </c>
      <c r="AU83" s="46">
        <f t="shared" si="33"/>
        <v>6.2499999999999982</v>
      </c>
    </row>
    <row r="84" spans="1:47" x14ac:dyDescent="0.25">
      <c r="A84" s="3">
        <v>80</v>
      </c>
      <c r="B84" s="22" t="s">
        <v>164</v>
      </c>
      <c r="C84" s="22" t="s">
        <v>53</v>
      </c>
      <c r="D84" s="22">
        <v>2002</v>
      </c>
      <c r="E84" s="22" t="s">
        <v>82</v>
      </c>
      <c r="F84" s="2"/>
      <c r="G84" s="2"/>
      <c r="H84" s="38"/>
      <c r="I84" s="38"/>
      <c r="J84" s="38"/>
      <c r="K84" s="38"/>
      <c r="L84" s="14">
        <v>0</v>
      </c>
      <c r="M84" s="14">
        <v>0</v>
      </c>
      <c r="N84" s="14">
        <v>0</v>
      </c>
      <c r="O84" s="14">
        <v>0</v>
      </c>
      <c r="P84" s="14">
        <f t="shared" si="26"/>
        <v>0</v>
      </c>
      <c r="Q84" s="14">
        <f t="shared" si="27"/>
        <v>0</v>
      </c>
      <c r="R84" s="41">
        <f t="shared" si="28"/>
        <v>0</v>
      </c>
      <c r="S84" s="32"/>
      <c r="T84" s="38"/>
      <c r="U84" s="38">
        <v>46</v>
      </c>
      <c r="V84" s="48"/>
      <c r="W84" s="26">
        <v>0</v>
      </c>
      <c r="X84" s="26">
        <v>0</v>
      </c>
      <c r="Y84" s="26">
        <f>100-(U84*$Y$95)+$Y$95</f>
        <v>6.2499999999999911</v>
      </c>
      <c r="Z84" s="26">
        <f t="shared" si="29"/>
        <v>0</v>
      </c>
      <c r="AA84" s="41">
        <f t="shared" si="30"/>
        <v>6.2499999999999911</v>
      </c>
      <c r="AB84" s="51"/>
      <c r="AC84" s="43">
        <f t="shared" si="31"/>
        <v>0</v>
      </c>
      <c r="AD84" s="32"/>
      <c r="AE84" s="26"/>
      <c r="AF84" s="31"/>
      <c r="AG84" s="14"/>
      <c r="AH84" s="31"/>
      <c r="AI84" s="26"/>
      <c r="AJ84" s="31"/>
      <c r="AK84" s="14"/>
      <c r="AL84" s="31"/>
      <c r="AM84" s="14"/>
      <c r="AN84" s="31"/>
      <c r="AO84" s="26"/>
      <c r="AP84" s="31"/>
      <c r="AQ84" s="26"/>
      <c r="AR84" s="31"/>
      <c r="AS84" s="26"/>
      <c r="AT84" s="43">
        <f t="shared" si="32"/>
        <v>0</v>
      </c>
      <c r="AU84" s="46">
        <f t="shared" si="33"/>
        <v>6.2499999999999911</v>
      </c>
    </row>
    <row r="85" spans="1:47" x14ac:dyDescent="0.25">
      <c r="A85" s="3">
        <v>81</v>
      </c>
      <c r="B85" s="73" t="s">
        <v>222</v>
      </c>
      <c r="C85" s="1" t="s">
        <v>53</v>
      </c>
      <c r="D85" s="1">
        <v>2004</v>
      </c>
      <c r="E85" s="1" t="s">
        <v>372</v>
      </c>
      <c r="F85" s="59"/>
      <c r="G85" s="2"/>
      <c r="H85" s="38"/>
      <c r="I85" s="38">
        <v>54</v>
      </c>
      <c r="J85" s="38"/>
      <c r="K85" s="38"/>
      <c r="L85" s="14">
        <v>0</v>
      </c>
      <c r="M85" s="14">
        <v>0</v>
      </c>
      <c r="N85" s="14">
        <v>0</v>
      </c>
      <c r="O85" s="14">
        <f>50-(I85*$O$95)+$O$95</f>
        <v>5.0847457627118686</v>
      </c>
      <c r="P85" s="14">
        <f t="shared" si="26"/>
        <v>0</v>
      </c>
      <c r="Q85" s="14">
        <f t="shared" si="27"/>
        <v>0</v>
      </c>
      <c r="R85" s="41">
        <f t="shared" si="28"/>
        <v>5.0847457627118686</v>
      </c>
      <c r="S85" s="32"/>
      <c r="T85" s="38"/>
      <c r="U85" s="38"/>
      <c r="V85" s="31"/>
      <c r="W85" s="26">
        <v>0</v>
      </c>
      <c r="X85" s="26">
        <v>0</v>
      </c>
      <c r="Y85" s="26">
        <v>0</v>
      </c>
      <c r="Z85" s="26">
        <f t="shared" si="29"/>
        <v>0</v>
      </c>
      <c r="AA85" s="41">
        <f t="shared" si="30"/>
        <v>0</v>
      </c>
      <c r="AB85" s="51"/>
      <c r="AC85" s="43">
        <f t="shared" si="31"/>
        <v>0</v>
      </c>
      <c r="AD85" s="32"/>
      <c r="AE85" s="26"/>
      <c r="AF85" s="31"/>
      <c r="AG85" s="14"/>
      <c r="AH85" s="31"/>
      <c r="AI85" s="26"/>
      <c r="AJ85" s="31"/>
      <c r="AK85" s="14"/>
      <c r="AL85" s="31"/>
      <c r="AM85" s="14"/>
      <c r="AN85" s="31"/>
      <c r="AO85" s="26"/>
      <c r="AP85" s="31"/>
      <c r="AQ85" s="26"/>
      <c r="AR85" s="31"/>
      <c r="AS85" s="26"/>
      <c r="AT85" s="43">
        <f t="shared" si="32"/>
        <v>0</v>
      </c>
      <c r="AU85" s="46">
        <f t="shared" si="33"/>
        <v>5.0847457627118686</v>
      </c>
    </row>
    <row r="86" spans="1:47" x14ac:dyDescent="0.25">
      <c r="A86" s="33">
        <v>82</v>
      </c>
      <c r="B86" s="1" t="s">
        <v>192</v>
      </c>
      <c r="C86" s="1"/>
      <c r="D86" s="1"/>
      <c r="E86" s="1" t="s">
        <v>193</v>
      </c>
      <c r="F86" s="60"/>
      <c r="G86" s="2"/>
      <c r="H86" s="38"/>
      <c r="I86" s="38"/>
      <c r="J86" s="38"/>
      <c r="K86" s="38"/>
      <c r="L86" s="14">
        <v>0</v>
      </c>
      <c r="M86" s="14">
        <v>0</v>
      </c>
      <c r="N86" s="14">
        <v>0</v>
      </c>
      <c r="O86" s="14">
        <v>0</v>
      </c>
      <c r="P86" s="14">
        <f t="shared" si="26"/>
        <v>0</v>
      </c>
      <c r="Q86" s="14">
        <f t="shared" si="27"/>
        <v>0</v>
      </c>
      <c r="R86" s="41">
        <f t="shared" si="28"/>
        <v>0</v>
      </c>
      <c r="S86" s="32"/>
      <c r="T86" s="38"/>
      <c r="U86" s="38"/>
      <c r="V86" s="31"/>
      <c r="W86" s="26">
        <v>0</v>
      </c>
      <c r="X86" s="26">
        <v>0</v>
      </c>
      <c r="Y86" s="26">
        <v>0</v>
      </c>
      <c r="Z86" s="26">
        <f t="shared" si="29"/>
        <v>0</v>
      </c>
      <c r="AA86" s="41">
        <f t="shared" si="30"/>
        <v>0</v>
      </c>
      <c r="AB86" s="51"/>
      <c r="AC86" s="43">
        <f t="shared" si="31"/>
        <v>0</v>
      </c>
      <c r="AD86" s="32"/>
      <c r="AE86" s="26"/>
      <c r="AF86" s="31"/>
      <c r="AG86" s="14"/>
      <c r="AH86" s="31"/>
      <c r="AI86" s="26"/>
      <c r="AJ86" s="31">
        <v>11</v>
      </c>
      <c r="AK86" s="14">
        <f>25-(AJ86*$AK$95)+$AK$95</f>
        <v>4.1666666666666661</v>
      </c>
      <c r="AL86" s="31"/>
      <c r="AM86" s="14"/>
      <c r="AN86" s="31"/>
      <c r="AO86" s="26"/>
      <c r="AP86" s="31"/>
      <c r="AQ86" s="26"/>
      <c r="AR86" s="31"/>
      <c r="AS86" s="26"/>
      <c r="AT86" s="43">
        <f t="shared" si="32"/>
        <v>4.1666666666666661</v>
      </c>
      <c r="AU86" s="46">
        <f t="shared" si="33"/>
        <v>4.1666666666666661</v>
      </c>
    </row>
    <row r="87" spans="1:47" x14ac:dyDescent="0.25">
      <c r="A87" s="3">
        <v>83</v>
      </c>
      <c r="B87" s="22" t="s">
        <v>165</v>
      </c>
      <c r="C87" s="22" t="s">
        <v>53</v>
      </c>
      <c r="D87" s="22">
        <v>2005</v>
      </c>
      <c r="E87" s="22" t="s">
        <v>82</v>
      </c>
      <c r="F87" s="2"/>
      <c r="G87" s="2"/>
      <c r="H87" s="38"/>
      <c r="I87" s="38"/>
      <c r="J87" s="38"/>
      <c r="K87" s="38"/>
      <c r="L87" s="14">
        <v>0</v>
      </c>
      <c r="M87" s="14">
        <v>0</v>
      </c>
      <c r="N87" s="14">
        <v>0</v>
      </c>
      <c r="O87" s="14">
        <v>0</v>
      </c>
      <c r="P87" s="14">
        <f t="shared" si="26"/>
        <v>0</v>
      </c>
      <c r="Q87" s="14">
        <f t="shared" si="27"/>
        <v>0</v>
      </c>
      <c r="R87" s="41">
        <f t="shared" si="28"/>
        <v>0</v>
      </c>
      <c r="S87" s="32"/>
      <c r="T87" s="38"/>
      <c r="U87" s="38">
        <v>47</v>
      </c>
      <c r="V87" s="48"/>
      <c r="W87" s="26">
        <v>0</v>
      </c>
      <c r="X87" s="26">
        <v>0</v>
      </c>
      <c r="Y87" s="26">
        <f>100-(U87*$Y$95)+$Y$95</f>
        <v>4.1666666666666625</v>
      </c>
      <c r="Z87" s="26">
        <f t="shared" si="29"/>
        <v>0</v>
      </c>
      <c r="AA87" s="41">
        <f t="shared" si="30"/>
        <v>4.1666666666666625</v>
      </c>
      <c r="AB87" s="51"/>
      <c r="AC87" s="43">
        <f t="shared" si="31"/>
        <v>0</v>
      </c>
      <c r="AD87" s="32"/>
      <c r="AE87" s="26"/>
      <c r="AF87" s="31"/>
      <c r="AG87" s="14"/>
      <c r="AH87" s="31"/>
      <c r="AI87" s="26"/>
      <c r="AJ87" s="31"/>
      <c r="AK87" s="14"/>
      <c r="AL87" s="31"/>
      <c r="AM87" s="14"/>
      <c r="AN87" s="31"/>
      <c r="AO87" s="26"/>
      <c r="AP87" s="31"/>
      <c r="AQ87" s="26"/>
      <c r="AR87" s="31"/>
      <c r="AS87" s="26"/>
      <c r="AT87" s="43">
        <f t="shared" si="32"/>
        <v>0</v>
      </c>
      <c r="AU87" s="46">
        <f t="shared" si="33"/>
        <v>4.1666666666666625</v>
      </c>
    </row>
    <row r="88" spans="1:47" x14ac:dyDescent="0.25">
      <c r="A88" s="3">
        <v>84</v>
      </c>
      <c r="B88" s="22" t="s">
        <v>166</v>
      </c>
      <c r="C88" s="22" t="s">
        <v>53</v>
      </c>
      <c r="D88" s="22">
        <v>2005</v>
      </c>
      <c r="E88" s="22" t="s">
        <v>10</v>
      </c>
      <c r="F88" s="2"/>
      <c r="G88" s="2"/>
      <c r="H88" s="38"/>
      <c r="I88" s="38">
        <v>58</v>
      </c>
      <c r="J88" s="38"/>
      <c r="K88" s="38"/>
      <c r="L88" s="14">
        <v>0</v>
      </c>
      <c r="M88" s="14">
        <v>0</v>
      </c>
      <c r="N88" s="14">
        <v>0</v>
      </c>
      <c r="O88" s="14">
        <f>50-(I88*$O$95)+$O$95</f>
        <v>1.6949152542372876</v>
      </c>
      <c r="P88" s="14">
        <f t="shared" si="26"/>
        <v>0</v>
      </c>
      <c r="Q88" s="14">
        <f t="shared" si="27"/>
        <v>0</v>
      </c>
      <c r="R88" s="41">
        <f t="shared" si="28"/>
        <v>1.6949152542372876</v>
      </c>
      <c r="S88" s="32"/>
      <c r="T88" s="38"/>
      <c r="U88" s="38">
        <v>48</v>
      </c>
      <c r="V88" s="48"/>
      <c r="W88" s="26">
        <v>0</v>
      </c>
      <c r="X88" s="26">
        <v>0</v>
      </c>
      <c r="Y88" s="26">
        <f>100-(U88*$Y$95)+$Y$95</f>
        <v>2.0833333333333335</v>
      </c>
      <c r="Z88" s="26">
        <f t="shared" si="29"/>
        <v>0</v>
      </c>
      <c r="AA88" s="41">
        <f t="shared" si="30"/>
        <v>2.0833333333333335</v>
      </c>
      <c r="AB88" s="51"/>
      <c r="AC88" s="43">
        <f t="shared" si="31"/>
        <v>0</v>
      </c>
      <c r="AD88" s="32"/>
      <c r="AE88" s="26"/>
      <c r="AF88" s="31"/>
      <c r="AG88" s="14"/>
      <c r="AH88" s="31"/>
      <c r="AI88" s="26"/>
      <c r="AJ88" s="31"/>
      <c r="AK88" s="14"/>
      <c r="AL88" s="31"/>
      <c r="AM88" s="14"/>
      <c r="AN88" s="31"/>
      <c r="AO88" s="26"/>
      <c r="AP88" s="31"/>
      <c r="AQ88" s="26"/>
      <c r="AR88" s="31"/>
      <c r="AS88" s="26"/>
      <c r="AT88" s="43">
        <f t="shared" si="32"/>
        <v>0</v>
      </c>
      <c r="AU88" s="46">
        <f t="shared" si="33"/>
        <v>3.7782485875706211</v>
      </c>
    </row>
    <row r="89" spans="1:47" x14ac:dyDescent="0.25">
      <c r="A89" s="33">
        <v>85</v>
      </c>
      <c r="B89" s="22" t="s">
        <v>177</v>
      </c>
      <c r="C89" s="22" t="s">
        <v>53</v>
      </c>
      <c r="D89" s="22">
        <v>2005</v>
      </c>
      <c r="E89" s="22" t="s">
        <v>31</v>
      </c>
      <c r="F89" s="2"/>
      <c r="G89" s="2"/>
      <c r="H89" s="38"/>
      <c r="I89" s="38">
        <v>59</v>
      </c>
      <c r="J89" s="38"/>
      <c r="K89" s="38"/>
      <c r="L89" s="14">
        <v>0</v>
      </c>
      <c r="M89" s="14">
        <v>0</v>
      </c>
      <c r="N89" s="14">
        <v>0</v>
      </c>
      <c r="O89" s="14">
        <f>50-(I89*$O$95)+$O$95</f>
        <v>0.84745762711864403</v>
      </c>
      <c r="P89" s="14">
        <f t="shared" si="26"/>
        <v>0</v>
      </c>
      <c r="Q89" s="14">
        <f t="shared" si="27"/>
        <v>0</v>
      </c>
      <c r="R89" s="41">
        <f t="shared" si="28"/>
        <v>0.84745762711864403</v>
      </c>
      <c r="S89" s="32">
        <v>53</v>
      </c>
      <c r="T89" s="38"/>
      <c r="U89" s="38"/>
      <c r="V89" s="48"/>
      <c r="W89" s="26">
        <f>100-(S89*$W$95)+$W$95</f>
        <v>1.8867924528301887</v>
      </c>
      <c r="X89" s="26">
        <v>0</v>
      </c>
      <c r="Y89" s="26">
        <v>0</v>
      </c>
      <c r="Z89" s="26">
        <f t="shared" si="29"/>
        <v>0</v>
      </c>
      <c r="AA89" s="41">
        <f t="shared" si="30"/>
        <v>1.8867924528301887</v>
      </c>
      <c r="AB89" s="51"/>
      <c r="AC89" s="43">
        <f t="shared" si="31"/>
        <v>0</v>
      </c>
      <c r="AD89" s="32"/>
      <c r="AE89" s="26"/>
      <c r="AF89" s="31"/>
      <c r="AG89" s="14"/>
      <c r="AH89" s="31"/>
      <c r="AI89" s="26"/>
      <c r="AJ89" s="31"/>
      <c r="AK89" s="14"/>
      <c r="AL89" s="31"/>
      <c r="AM89" s="14"/>
      <c r="AN89" s="31"/>
      <c r="AO89" s="26"/>
      <c r="AP89" s="31"/>
      <c r="AQ89" s="26"/>
      <c r="AR89" s="31"/>
      <c r="AS89" s="26"/>
      <c r="AT89" s="43">
        <f t="shared" si="32"/>
        <v>0</v>
      </c>
      <c r="AU89" s="46">
        <f t="shared" si="33"/>
        <v>2.7342500799488327</v>
      </c>
    </row>
    <row r="90" spans="1:47" x14ac:dyDescent="0.25">
      <c r="A90" s="3">
        <v>86</v>
      </c>
      <c r="B90" s="1" t="s">
        <v>194</v>
      </c>
      <c r="C90" s="1"/>
      <c r="D90" s="1"/>
      <c r="E90" s="1" t="s">
        <v>193</v>
      </c>
      <c r="F90" s="60"/>
      <c r="G90" s="2"/>
      <c r="H90" s="38"/>
      <c r="I90" s="38"/>
      <c r="J90" s="38"/>
      <c r="K90" s="38"/>
      <c r="L90" s="14">
        <v>0</v>
      </c>
      <c r="M90" s="14">
        <v>0</v>
      </c>
      <c r="N90" s="14">
        <v>0</v>
      </c>
      <c r="O90" s="14">
        <v>0</v>
      </c>
      <c r="P90" s="14">
        <f t="shared" si="26"/>
        <v>0</v>
      </c>
      <c r="Q90" s="14">
        <f t="shared" si="27"/>
        <v>0</v>
      </c>
      <c r="R90" s="41">
        <f t="shared" si="28"/>
        <v>0</v>
      </c>
      <c r="S90" s="32"/>
      <c r="T90" s="38"/>
      <c r="U90" s="38"/>
      <c r="V90" s="31"/>
      <c r="W90" s="26">
        <v>0</v>
      </c>
      <c r="X90" s="26">
        <v>0</v>
      </c>
      <c r="Y90" s="26">
        <v>0</v>
      </c>
      <c r="Z90" s="26">
        <f t="shared" si="29"/>
        <v>0</v>
      </c>
      <c r="AA90" s="41">
        <f t="shared" si="30"/>
        <v>0</v>
      </c>
      <c r="AB90" s="51"/>
      <c r="AC90" s="43">
        <f t="shared" si="31"/>
        <v>0</v>
      </c>
      <c r="AD90" s="32"/>
      <c r="AE90" s="26"/>
      <c r="AF90" s="31"/>
      <c r="AG90" s="14"/>
      <c r="AH90" s="31"/>
      <c r="AI90" s="26"/>
      <c r="AJ90" s="31">
        <v>12</v>
      </c>
      <c r="AK90" s="14">
        <f>25-(AJ90*$AK$95)+$AK$95</f>
        <v>2.0833333333333335</v>
      </c>
      <c r="AL90" s="31"/>
      <c r="AM90" s="14"/>
      <c r="AN90" s="31"/>
      <c r="AO90" s="14"/>
      <c r="AP90" s="31"/>
      <c r="AQ90" s="26"/>
      <c r="AR90" s="31"/>
      <c r="AS90" s="26"/>
      <c r="AT90" s="43">
        <f t="shared" si="32"/>
        <v>2.0833333333333335</v>
      </c>
      <c r="AU90" s="46">
        <f t="shared" si="33"/>
        <v>2.0833333333333335</v>
      </c>
    </row>
    <row r="91" spans="1:47" x14ac:dyDescent="0.25">
      <c r="A91" s="3">
        <v>87</v>
      </c>
      <c r="B91" s="22" t="s">
        <v>171</v>
      </c>
      <c r="C91" s="22"/>
      <c r="D91" s="22"/>
      <c r="E91" s="22" t="s">
        <v>6</v>
      </c>
      <c r="F91" s="2"/>
      <c r="G91" s="2"/>
      <c r="H91" s="38"/>
      <c r="I91" s="38"/>
      <c r="J91" s="38"/>
      <c r="K91" s="38"/>
      <c r="L91" s="14">
        <v>0</v>
      </c>
      <c r="M91" s="14">
        <v>0</v>
      </c>
      <c r="N91" s="14">
        <v>0</v>
      </c>
      <c r="O91" s="14">
        <v>0</v>
      </c>
      <c r="P91" s="14">
        <f t="shared" si="26"/>
        <v>0</v>
      </c>
      <c r="Q91" s="14">
        <f t="shared" si="27"/>
        <v>0</v>
      </c>
      <c r="R91" s="41">
        <f t="shared" si="28"/>
        <v>0</v>
      </c>
      <c r="S91" s="32"/>
      <c r="T91" s="38"/>
      <c r="U91" s="38"/>
      <c r="V91" s="48"/>
      <c r="W91" s="26">
        <v>0</v>
      </c>
      <c r="X91" s="26">
        <v>0</v>
      </c>
      <c r="Y91" s="26">
        <v>0</v>
      </c>
      <c r="Z91" s="26">
        <f t="shared" si="29"/>
        <v>0</v>
      </c>
      <c r="AA91" s="41">
        <f t="shared" si="30"/>
        <v>0</v>
      </c>
      <c r="AB91" s="51"/>
      <c r="AC91" s="43">
        <f t="shared" si="31"/>
        <v>0</v>
      </c>
      <c r="AD91" s="32"/>
      <c r="AE91" s="26"/>
      <c r="AF91" s="31">
        <v>13</v>
      </c>
      <c r="AG91" s="14">
        <f>25-(AF91*$AG$95)+$AG$95</f>
        <v>1.9230769230769231</v>
      </c>
      <c r="AH91" s="31"/>
      <c r="AI91" s="26"/>
      <c r="AJ91" s="31"/>
      <c r="AK91" s="14"/>
      <c r="AL91" s="31"/>
      <c r="AM91" s="14"/>
      <c r="AN91" s="31"/>
      <c r="AO91" s="26"/>
      <c r="AP91" s="31"/>
      <c r="AQ91" s="14"/>
      <c r="AR91" s="31"/>
      <c r="AS91" s="26"/>
      <c r="AT91" s="43">
        <f t="shared" si="32"/>
        <v>1.9230769230769231</v>
      </c>
      <c r="AU91" s="46">
        <f t="shared" si="33"/>
        <v>1.9230769230769231</v>
      </c>
    </row>
    <row r="92" spans="1:47" x14ac:dyDescent="0.25">
      <c r="A92" s="33"/>
      <c r="B92" s="55"/>
      <c r="C92" s="1"/>
      <c r="D92" s="1"/>
      <c r="E92" s="1"/>
      <c r="F92" s="2"/>
      <c r="G92" s="2"/>
      <c r="H92" s="38"/>
      <c r="I92" s="38"/>
      <c r="J92" s="38"/>
      <c r="K92" s="38"/>
      <c r="L92" s="14">
        <v>0</v>
      </c>
      <c r="M92" s="14">
        <v>0</v>
      </c>
      <c r="N92" s="14">
        <v>0</v>
      </c>
      <c r="O92" s="14">
        <v>0</v>
      </c>
      <c r="P92" s="14">
        <f t="shared" si="26"/>
        <v>0</v>
      </c>
      <c r="Q92" s="14">
        <f t="shared" si="27"/>
        <v>0</v>
      </c>
      <c r="R92" s="41">
        <f t="shared" si="28"/>
        <v>0</v>
      </c>
      <c r="S92" s="32"/>
      <c r="T92" s="38"/>
      <c r="U92" s="38"/>
      <c r="V92" s="48"/>
      <c r="W92" s="26">
        <v>0</v>
      </c>
      <c r="X92" s="26">
        <v>0</v>
      </c>
      <c r="Y92" s="26">
        <v>0</v>
      </c>
      <c r="Z92" s="26">
        <f t="shared" si="29"/>
        <v>0</v>
      </c>
      <c r="AA92" s="41">
        <f t="shared" si="30"/>
        <v>0</v>
      </c>
      <c r="AB92" s="51"/>
      <c r="AC92" s="43">
        <f t="shared" si="31"/>
        <v>0</v>
      </c>
      <c r="AD92" s="32"/>
      <c r="AE92" s="26"/>
      <c r="AF92" s="31"/>
      <c r="AG92" s="14"/>
      <c r="AH92" s="31"/>
      <c r="AI92" s="26"/>
      <c r="AJ92" s="31"/>
      <c r="AK92" s="14"/>
      <c r="AL92" s="31"/>
      <c r="AM92" s="14"/>
      <c r="AN92" s="31"/>
      <c r="AO92" s="26"/>
      <c r="AP92" s="31"/>
      <c r="AQ92" s="26"/>
      <c r="AR92" s="31"/>
      <c r="AS92" s="26"/>
      <c r="AT92" s="43">
        <f t="shared" si="32"/>
        <v>0</v>
      </c>
      <c r="AU92" s="46">
        <f t="shared" si="33"/>
        <v>0</v>
      </c>
    </row>
    <row r="93" spans="1:47" x14ac:dyDescent="0.25">
      <c r="A93" s="3"/>
      <c r="B93" s="55"/>
      <c r="C93" s="1"/>
      <c r="D93" s="1"/>
      <c r="E93" s="1"/>
      <c r="F93" s="60"/>
      <c r="G93" s="2"/>
      <c r="H93" s="38"/>
      <c r="I93" s="38"/>
      <c r="J93" s="38"/>
      <c r="K93" s="38"/>
      <c r="L93" s="14">
        <v>0</v>
      </c>
      <c r="M93" s="14">
        <v>0</v>
      </c>
      <c r="N93" s="14">
        <v>0</v>
      </c>
      <c r="O93" s="14">
        <v>0</v>
      </c>
      <c r="P93" s="14">
        <f t="shared" si="26"/>
        <v>0</v>
      </c>
      <c r="Q93" s="14">
        <f t="shared" si="27"/>
        <v>0</v>
      </c>
      <c r="R93" s="41">
        <f t="shared" si="28"/>
        <v>0</v>
      </c>
      <c r="S93" s="32"/>
      <c r="T93" s="38"/>
      <c r="U93" s="38"/>
      <c r="V93" s="31"/>
      <c r="W93" s="26">
        <v>0</v>
      </c>
      <c r="X93" s="26">
        <v>0</v>
      </c>
      <c r="Y93" s="26">
        <v>0</v>
      </c>
      <c r="Z93" s="26">
        <f t="shared" si="29"/>
        <v>0</v>
      </c>
      <c r="AA93" s="41">
        <f t="shared" si="30"/>
        <v>0</v>
      </c>
      <c r="AB93" s="51"/>
      <c r="AC93" s="43">
        <f t="shared" si="31"/>
        <v>0</v>
      </c>
      <c r="AD93" s="32"/>
      <c r="AE93" s="26"/>
      <c r="AF93" s="31"/>
      <c r="AG93" s="14"/>
      <c r="AH93" s="31"/>
      <c r="AI93" s="26"/>
      <c r="AJ93" s="31"/>
      <c r="AK93" s="14"/>
      <c r="AL93" s="31"/>
      <c r="AM93" s="14"/>
      <c r="AN93" s="31"/>
      <c r="AO93" s="26"/>
      <c r="AP93" s="31"/>
      <c r="AQ93" s="26"/>
      <c r="AR93" s="31"/>
      <c r="AS93" s="26"/>
      <c r="AT93" s="43">
        <f t="shared" si="32"/>
        <v>0</v>
      </c>
      <c r="AU93" s="46">
        <f t="shared" si="33"/>
        <v>0</v>
      </c>
    </row>
    <row r="94" spans="1:47" x14ac:dyDescent="0.25">
      <c r="A94" s="3"/>
      <c r="B94" s="55"/>
      <c r="C94" s="1"/>
      <c r="D94" s="1"/>
      <c r="E94" s="1"/>
      <c r="F94" s="60"/>
      <c r="G94" s="2"/>
      <c r="H94" s="38"/>
      <c r="I94" s="38"/>
      <c r="J94" s="38"/>
      <c r="K94" s="38"/>
      <c r="L94" s="14">
        <v>0</v>
      </c>
      <c r="M94" s="14">
        <v>0</v>
      </c>
      <c r="N94" s="14">
        <v>0</v>
      </c>
      <c r="O94" s="14">
        <v>0</v>
      </c>
      <c r="P94" s="14">
        <f t="shared" si="26"/>
        <v>0</v>
      </c>
      <c r="Q94" s="14">
        <f t="shared" si="27"/>
        <v>0</v>
      </c>
      <c r="R94" s="41">
        <f t="shared" si="28"/>
        <v>0</v>
      </c>
      <c r="S94" s="32"/>
      <c r="T94" s="38"/>
      <c r="U94" s="38"/>
      <c r="V94" s="31"/>
      <c r="W94" s="26">
        <v>0</v>
      </c>
      <c r="X94" s="26">
        <v>0</v>
      </c>
      <c r="Y94" s="26">
        <v>0</v>
      </c>
      <c r="Z94" s="26">
        <f t="shared" si="29"/>
        <v>0</v>
      </c>
      <c r="AA94" s="41">
        <f t="shared" si="30"/>
        <v>0</v>
      </c>
      <c r="AB94" s="51"/>
      <c r="AC94" s="43">
        <f t="shared" si="31"/>
        <v>0</v>
      </c>
      <c r="AD94" s="32"/>
      <c r="AE94" s="26"/>
      <c r="AF94" s="31"/>
      <c r="AG94" s="14"/>
      <c r="AH94" s="31"/>
      <c r="AI94" s="26"/>
      <c r="AJ94" s="31"/>
      <c r="AK94" s="14"/>
      <c r="AL94" s="31"/>
      <c r="AM94" s="14"/>
      <c r="AN94" s="31"/>
      <c r="AO94" s="26"/>
      <c r="AP94" s="31"/>
      <c r="AQ94" s="26"/>
      <c r="AR94" s="31"/>
      <c r="AS94" s="26"/>
      <c r="AT94" s="43">
        <f t="shared" si="32"/>
        <v>0</v>
      </c>
      <c r="AU94" s="46">
        <f t="shared" si="33"/>
        <v>0</v>
      </c>
    </row>
    <row r="95" spans="1:47" x14ac:dyDescent="0.25">
      <c r="L95" s="8">
        <f t="shared" ref="L95:Q95" si="34">50/L3</f>
        <v>2.6315789473684212</v>
      </c>
      <c r="M95" s="8">
        <f t="shared" si="34"/>
        <v>3.3333333333333335</v>
      </c>
      <c r="N95" s="8">
        <f t="shared" si="34"/>
        <v>2.0833333333333335</v>
      </c>
      <c r="O95" s="8">
        <f t="shared" si="34"/>
        <v>0.84745762711864403</v>
      </c>
      <c r="P95" s="8">
        <f t="shared" si="34"/>
        <v>-50</v>
      </c>
      <c r="Q95" s="8">
        <f t="shared" si="34"/>
        <v>-50</v>
      </c>
      <c r="R95" s="8"/>
      <c r="S95" s="8"/>
      <c r="T95" s="8"/>
      <c r="U95" s="8"/>
      <c r="V95" s="8"/>
      <c r="W95" s="8">
        <f>100/W3</f>
        <v>1.8867924528301887</v>
      </c>
      <c r="X95" s="8">
        <f>100/X3</f>
        <v>2.0833333333333335</v>
      </c>
      <c r="Y95" s="8">
        <f>100/Y3</f>
        <v>2.0833333333333335</v>
      </c>
      <c r="Z95" s="8">
        <f>100/Z3</f>
        <v>-100</v>
      </c>
      <c r="AA95" s="8"/>
      <c r="AB95" s="8"/>
      <c r="AC95" s="8">
        <f>150/AC3</f>
        <v>-150</v>
      </c>
      <c r="AD95" s="8"/>
      <c r="AE95" s="8">
        <f>25/AE3</f>
        <v>1.9230769230769231</v>
      </c>
      <c r="AF95" s="8"/>
      <c r="AG95" s="8">
        <f>25/AG3</f>
        <v>1.9230769230769231</v>
      </c>
      <c r="AH95" s="8"/>
      <c r="AI95" s="8">
        <f>25/AI3</f>
        <v>1.9230769230769231</v>
      </c>
      <c r="AJ95" s="8"/>
      <c r="AK95" s="8">
        <f>25/AK3</f>
        <v>2.0833333333333335</v>
      </c>
      <c r="AL95" s="8"/>
      <c r="AM95" s="8">
        <f>25/AM3</f>
        <v>0.53191489361702127</v>
      </c>
      <c r="AN95" s="8"/>
      <c r="AO95" s="8">
        <f>25/AO3</f>
        <v>0.8928571428571429</v>
      </c>
      <c r="AP95" s="8"/>
      <c r="AQ95" s="8">
        <f>25/AQ3</f>
        <v>2.0833333333333335</v>
      </c>
      <c r="AR95" s="8"/>
      <c r="AS95" s="8">
        <f>25/AS3</f>
        <v>-25</v>
      </c>
      <c r="AT95" s="8"/>
      <c r="AU95" s="8"/>
    </row>
    <row r="96" spans="1:47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 x14ac:dyDescent="0.25">
      <c r="A97" s="5"/>
      <c r="B97" s="4"/>
      <c r="C97" s="4"/>
      <c r="D97" s="4"/>
      <c r="E97" s="4"/>
      <c r="F97" s="5"/>
      <c r="G97" s="5"/>
      <c r="H97" s="5"/>
      <c r="I97" s="5"/>
      <c r="J97" s="5"/>
      <c r="K97" s="5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</row>
    <row r="98" spans="1:47" x14ac:dyDescent="0.25">
      <c r="A98" s="5"/>
      <c r="B98" s="6"/>
      <c r="C98" s="6"/>
      <c r="D98" s="6"/>
      <c r="E98" s="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spans="1:47" x14ac:dyDescent="0.25">
      <c r="B99" s="6"/>
      <c r="C99" s="6"/>
      <c r="D99" s="6"/>
      <c r="E99" s="6"/>
    </row>
    <row r="100" spans="1:47" x14ac:dyDescent="0.25">
      <c r="B100" s="6"/>
      <c r="C100" s="6"/>
      <c r="D100" s="6"/>
      <c r="E100" s="6"/>
    </row>
    <row r="101" spans="1:47" x14ac:dyDescent="0.25">
      <c r="B101" s="6"/>
      <c r="C101" s="6"/>
      <c r="D101" s="6"/>
      <c r="E101" s="6"/>
    </row>
    <row r="102" spans="1:47" x14ac:dyDescent="0.25">
      <c r="B102" s="6"/>
      <c r="C102" s="6"/>
      <c r="D102" s="6"/>
      <c r="E102" s="6"/>
    </row>
  </sheetData>
  <sortState ref="B5:AU94">
    <sortCondition descending="1" ref="AU5:AU94"/>
  </sortState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6"/>
  <dimension ref="A1:AF90"/>
  <sheetViews>
    <sheetView topLeftCell="A36" workbookViewId="0">
      <pane xSplit="2" topLeftCell="C1" activePane="topRight" state="frozen"/>
      <selection pane="topRight" activeCell="E62" sqref="E62"/>
    </sheetView>
  </sheetViews>
  <sheetFormatPr defaultRowHeight="15" x14ac:dyDescent="0.25"/>
  <cols>
    <col min="1" max="1" width="4.85546875" customWidth="1"/>
    <col min="2" max="2" width="21.7109375" customWidth="1"/>
    <col min="3" max="3" width="5.7109375" customWidth="1"/>
    <col min="4" max="4" width="9.28515625" customWidth="1"/>
    <col min="5" max="5" width="26" customWidth="1"/>
    <col min="6" max="31" width="9.140625" customWidth="1"/>
  </cols>
  <sheetData>
    <row r="1" spans="1:32" x14ac:dyDescent="0.25">
      <c r="A1" s="5"/>
      <c r="B1" s="5" t="s">
        <v>446</v>
      </c>
      <c r="C1" s="5"/>
      <c r="D1" s="5"/>
      <c r="E1" s="5"/>
      <c r="F1" s="57"/>
      <c r="G1" s="57" t="s">
        <v>116</v>
      </c>
      <c r="H1" s="57"/>
      <c r="I1" s="57"/>
      <c r="J1" s="57"/>
      <c r="K1" s="57"/>
      <c r="L1" s="57" t="s">
        <v>117</v>
      </c>
      <c r="M1" s="57"/>
      <c r="N1" s="57"/>
      <c r="O1" s="57"/>
      <c r="P1" s="57"/>
      <c r="Q1" s="57"/>
      <c r="R1" s="57"/>
      <c r="S1" s="57"/>
      <c r="T1" s="57" t="s">
        <v>217</v>
      </c>
      <c r="U1" s="57"/>
      <c r="V1" s="57"/>
      <c r="W1" s="57"/>
      <c r="X1" s="57"/>
      <c r="Y1" s="57"/>
      <c r="Z1" s="57"/>
      <c r="AA1" s="57" t="s">
        <v>118</v>
      </c>
      <c r="AB1" s="57"/>
      <c r="AC1" s="57"/>
      <c r="AD1" s="57"/>
      <c r="AE1" s="5"/>
    </row>
    <row r="2" spans="1:32" x14ac:dyDescent="0.25">
      <c r="A2" s="5"/>
      <c r="B2" s="11"/>
      <c r="C2" s="13"/>
      <c r="D2" s="13"/>
      <c r="E2" s="13"/>
      <c r="F2" s="57"/>
      <c r="G2" s="57"/>
      <c r="H2" s="57"/>
      <c r="I2" s="57"/>
      <c r="J2" s="57"/>
      <c r="K2" s="57"/>
      <c r="L2" s="57"/>
      <c r="M2" s="57"/>
      <c r="N2" s="57"/>
      <c r="O2" s="57" t="s">
        <v>85</v>
      </c>
      <c r="P2" s="57" t="s">
        <v>115</v>
      </c>
      <c r="Q2" s="58" t="s">
        <v>79</v>
      </c>
      <c r="R2" s="57"/>
      <c r="S2" s="57"/>
      <c r="T2" s="57"/>
      <c r="U2" s="57" t="s">
        <v>326</v>
      </c>
      <c r="V2" s="57"/>
      <c r="W2" s="57"/>
      <c r="X2" s="57"/>
      <c r="Y2" s="57"/>
      <c r="Z2" s="57"/>
      <c r="AA2" s="57"/>
      <c r="AB2" s="57"/>
      <c r="AC2" s="57"/>
      <c r="AD2" s="57"/>
      <c r="AE2" s="5"/>
    </row>
    <row r="3" spans="1:32" x14ac:dyDescent="0.25">
      <c r="A3" s="1"/>
      <c r="B3" s="7"/>
      <c r="C3" s="7"/>
      <c r="D3" s="7"/>
      <c r="E3" s="7"/>
      <c r="F3" s="20"/>
      <c r="G3" s="20"/>
      <c r="H3" s="20">
        <v>-1</v>
      </c>
      <c r="I3" s="34">
        <v>-1</v>
      </c>
      <c r="J3" s="47" t="s">
        <v>126</v>
      </c>
      <c r="K3" s="36" t="s">
        <v>85</v>
      </c>
      <c r="L3" s="18" t="s">
        <v>115</v>
      </c>
      <c r="M3" s="56" t="s">
        <v>79</v>
      </c>
      <c r="N3" s="18"/>
      <c r="O3" s="18">
        <v>25</v>
      </c>
      <c r="P3" s="24">
        <v>48</v>
      </c>
      <c r="Q3" s="18">
        <v>36</v>
      </c>
      <c r="R3" s="24">
        <v>-1</v>
      </c>
      <c r="S3" s="39" t="s">
        <v>16</v>
      </c>
      <c r="T3" s="49" t="s">
        <v>228</v>
      </c>
      <c r="U3" s="65">
        <v>68</v>
      </c>
      <c r="V3" s="65" t="s">
        <v>208</v>
      </c>
      <c r="W3" s="52">
        <v>-1</v>
      </c>
      <c r="X3" s="29" t="s">
        <v>229</v>
      </c>
      <c r="Y3" s="27">
        <v>22</v>
      </c>
      <c r="Z3" s="27" t="s">
        <v>211</v>
      </c>
      <c r="AA3" s="27">
        <v>19</v>
      </c>
      <c r="AB3" s="27"/>
      <c r="AC3" s="27"/>
      <c r="AD3" s="42" t="s">
        <v>126</v>
      </c>
      <c r="AE3" s="44"/>
      <c r="AF3" s="12"/>
    </row>
    <row r="4" spans="1:32" x14ac:dyDescent="0.25">
      <c r="A4" s="7" t="s">
        <v>0</v>
      </c>
      <c r="B4" s="1" t="s">
        <v>1</v>
      </c>
      <c r="C4" s="1" t="s">
        <v>50</v>
      </c>
      <c r="D4" s="1" t="s">
        <v>17</v>
      </c>
      <c r="E4" s="1" t="s">
        <v>5</v>
      </c>
      <c r="F4" s="19" t="s">
        <v>2</v>
      </c>
      <c r="G4" s="19" t="s">
        <v>2</v>
      </c>
      <c r="H4" s="19" t="s">
        <v>3</v>
      </c>
      <c r="I4" s="35" t="s">
        <v>3</v>
      </c>
      <c r="J4" s="47" t="s">
        <v>3</v>
      </c>
      <c r="K4" s="36" t="s">
        <v>2</v>
      </c>
      <c r="L4" s="21" t="s">
        <v>2</v>
      </c>
      <c r="M4" s="21" t="s">
        <v>2</v>
      </c>
      <c r="N4" s="25" t="s">
        <v>2</v>
      </c>
      <c r="O4" s="25" t="s">
        <v>3</v>
      </c>
      <c r="P4" s="25" t="s">
        <v>3</v>
      </c>
      <c r="Q4" s="21" t="s">
        <v>3</v>
      </c>
      <c r="R4" s="25" t="s">
        <v>3</v>
      </c>
      <c r="S4" s="40" t="s">
        <v>80</v>
      </c>
      <c r="T4" s="49" t="s">
        <v>2</v>
      </c>
      <c r="U4" s="65" t="s">
        <v>3</v>
      </c>
      <c r="V4" s="65" t="s">
        <v>2</v>
      </c>
      <c r="W4" s="53" t="s">
        <v>3</v>
      </c>
      <c r="X4" s="29" t="s">
        <v>2</v>
      </c>
      <c r="Y4" s="28" t="s">
        <v>3</v>
      </c>
      <c r="Z4" s="28" t="s">
        <v>2</v>
      </c>
      <c r="AA4" s="28" t="s">
        <v>3</v>
      </c>
      <c r="AB4" s="28" t="s">
        <v>2</v>
      </c>
      <c r="AC4" s="28" t="s">
        <v>3</v>
      </c>
      <c r="AD4" s="42" t="s">
        <v>3</v>
      </c>
      <c r="AE4" s="45" t="s">
        <v>16</v>
      </c>
    </row>
    <row r="5" spans="1:32" x14ac:dyDescent="0.25">
      <c r="A5" s="74">
        <v>1</v>
      </c>
      <c r="B5" s="74" t="s">
        <v>230</v>
      </c>
      <c r="C5" s="74" t="s">
        <v>231</v>
      </c>
      <c r="D5" s="74">
        <v>1998</v>
      </c>
      <c r="E5" s="74" t="s">
        <v>232</v>
      </c>
      <c r="F5" s="38"/>
      <c r="G5" s="38"/>
      <c r="H5" s="14">
        <f t="shared" ref="H5:H36" si="0">50-(F5*$H$84)+$H$84</f>
        <v>0</v>
      </c>
      <c r="I5" s="14">
        <f t="shared" ref="I5:I36" si="1">50-(G5*$I$84)+$I$84</f>
        <v>0</v>
      </c>
      <c r="J5" s="41">
        <f t="shared" ref="J5:J36" si="2">MAX(H5:I5)</f>
        <v>0</v>
      </c>
      <c r="K5" s="32">
        <v>1</v>
      </c>
      <c r="L5" s="38">
        <v>4</v>
      </c>
      <c r="M5" s="38">
        <v>2</v>
      </c>
      <c r="N5" s="48"/>
      <c r="O5" s="26">
        <f>100-(K5*$O$84)+$O$84</f>
        <v>100</v>
      </c>
      <c r="P5" s="26">
        <f t="shared" ref="P5:P22" si="3">100-(L5*$P$84)+$P$84</f>
        <v>93.75</v>
      </c>
      <c r="Q5" s="26">
        <f t="shared" ref="Q5:Q18" si="4">100-(M5*$Q$84)+$Q$84</f>
        <v>97.222222222222214</v>
      </c>
      <c r="R5" s="26">
        <f t="shared" ref="R5:R36" si="5">100-(N5*$R$84)+$R$84</f>
        <v>0</v>
      </c>
      <c r="S5" s="41">
        <f t="shared" ref="S5:S36" si="6">LARGE(O5:R5,1)+LARGE(O5:R5,2)</f>
        <v>197.22222222222223</v>
      </c>
      <c r="T5" s="51">
        <v>3</v>
      </c>
      <c r="U5" s="43">
        <f t="shared" ref="U5:U30" si="7">150-(T5*$U$84)+$U$84</f>
        <v>145.58823529411765</v>
      </c>
      <c r="V5" s="77"/>
      <c r="W5" s="43">
        <f t="shared" ref="W5:W36" si="8">150-(V5*$W$84)+$W$84</f>
        <v>0</v>
      </c>
      <c r="X5" s="32"/>
      <c r="Y5" s="78"/>
      <c r="Z5" s="31">
        <v>5</v>
      </c>
      <c r="AA5" s="79">
        <f>25-(Z5*$AA$84)+$AA$84</f>
        <v>19.736842105263158</v>
      </c>
      <c r="AB5" s="31"/>
      <c r="AC5" s="14"/>
      <c r="AD5" s="43">
        <f t="shared" ref="AD5:AD36" si="9">MAX(Y5,AA5,AC5)</f>
        <v>19.736842105263158</v>
      </c>
      <c r="AE5" s="46">
        <f t="shared" ref="AE5:AE36" si="10">J5+S5+U5+W5+AD5</f>
        <v>362.54729962160303</v>
      </c>
    </row>
    <row r="6" spans="1:32" x14ac:dyDescent="0.25">
      <c r="A6" s="74">
        <v>2</v>
      </c>
      <c r="B6" s="74" t="s">
        <v>233</v>
      </c>
      <c r="C6" s="74" t="s">
        <v>231</v>
      </c>
      <c r="D6" s="74">
        <v>1997</v>
      </c>
      <c r="E6" s="74" t="s">
        <v>31</v>
      </c>
      <c r="F6" s="38"/>
      <c r="G6" s="38"/>
      <c r="H6" s="14">
        <f t="shared" si="0"/>
        <v>0</v>
      </c>
      <c r="I6" s="14">
        <f t="shared" si="1"/>
        <v>0</v>
      </c>
      <c r="J6" s="41">
        <f t="shared" si="2"/>
        <v>0</v>
      </c>
      <c r="K6" s="32"/>
      <c r="L6" s="38">
        <v>7</v>
      </c>
      <c r="M6" s="38">
        <v>3</v>
      </c>
      <c r="N6" s="48"/>
      <c r="O6" s="26">
        <v>0</v>
      </c>
      <c r="P6" s="26">
        <f t="shared" si="3"/>
        <v>87.5</v>
      </c>
      <c r="Q6" s="26">
        <f t="shared" si="4"/>
        <v>94.444444444444443</v>
      </c>
      <c r="R6" s="26">
        <f t="shared" si="5"/>
        <v>0</v>
      </c>
      <c r="S6" s="41">
        <f t="shared" si="6"/>
        <v>181.94444444444446</v>
      </c>
      <c r="T6" s="51">
        <v>4</v>
      </c>
      <c r="U6" s="43">
        <f t="shared" si="7"/>
        <v>143.38235294117649</v>
      </c>
      <c r="V6" s="77"/>
      <c r="W6" s="43">
        <f t="shared" si="8"/>
        <v>0</v>
      </c>
      <c r="X6" s="32"/>
      <c r="Y6" s="78"/>
      <c r="Z6" s="31">
        <v>3</v>
      </c>
      <c r="AA6" s="79">
        <f>25-(Z6*$AA$84)+$AA$84</f>
        <v>22.368421052631582</v>
      </c>
      <c r="AB6" s="31"/>
      <c r="AC6" s="14"/>
      <c r="AD6" s="43">
        <f t="shared" si="9"/>
        <v>22.368421052631582</v>
      </c>
      <c r="AE6" s="46">
        <f t="shared" si="10"/>
        <v>347.69521843825248</v>
      </c>
    </row>
    <row r="7" spans="1:32" x14ac:dyDescent="0.25">
      <c r="A7" s="74">
        <v>3</v>
      </c>
      <c r="B7" s="74" t="s">
        <v>234</v>
      </c>
      <c r="C7" s="74" t="s">
        <v>231</v>
      </c>
      <c r="D7" s="74">
        <v>1997</v>
      </c>
      <c r="E7" s="74" t="s">
        <v>12</v>
      </c>
      <c r="F7" s="38"/>
      <c r="G7" s="38"/>
      <c r="H7" s="14">
        <f t="shared" si="0"/>
        <v>0</v>
      </c>
      <c r="I7" s="14">
        <f t="shared" si="1"/>
        <v>0</v>
      </c>
      <c r="J7" s="41">
        <f t="shared" si="2"/>
        <v>0</v>
      </c>
      <c r="K7" s="32">
        <v>4</v>
      </c>
      <c r="L7" s="38">
        <v>10</v>
      </c>
      <c r="M7" s="38">
        <v>5</v>
      </c>
      <c r="N7" s="31"/>
      <c r="O7" s="26">
        <f>100-(K7*$O$84)+$O$84</f>
        <v>88</v>
      </c>
      <c r="P7" s="26">
        <f t="shared" si="3"/>
        <v>81.249999999999986</v>
      </c>
      <c r="Q7" s="26">
        <f t="shared" si="4"/>
        <v>88.888888888888886</v>
      </c>
      <c r="R7" s="26">
        <f t="shared" si="5"/>
        <v>0</v>
      </c>
      <c r="S7" s="41">
        <f t="shared" si="6"/>
        <v>176.88888888888889</v>
      </c>
      <c r="T7" s="51">
        <v>7</v>
      </c>
      <c r="U7" s="43">
        <f t="shared" si="7"/>
        <v>136.76470588235296</v>
      </c>
      <c r="V7" s="77"/>
      <c r="W7" s="43">
        <f t="shared" si="8"/>
        <v>0</v>
      </c>
      <c r="X7" s="32">
        <v>4</v>
      </c>
      <c r="Y7" s="78">
        <f>25-(X7*$Y$84)+$Y$84</f>
        <v>21.59090909090909</v>
      </c>
      <c r="Z7" s="31"/>
      <c r="AA7" s="79"/>
      <c r="AB7" s="31"/>
      <c r="AC7" s="14"/>
      <c r="AD7" s="43">
        <f t="shared" si="9"/>
        <v>21.59090909090909</v>
      </c>
      <c r="AE7" s="46">
        <f t="shared" si="10"/>
        <v>335.24450386215091</v>
      </c>
    </row>
    <row r="8" spans="1:32" x14ac:dyDescent="0.25">
      <c r="A8" s="3">
        <v>4</v>
      </c>
      <c r="B8" s="1" t="s">
        <v>235</v>
      </c>
      <c r="C8" s="1" t="s">
        <v>236</v>
      </c>
      <c r="D8" s="1">
        <v>2000</v>
      </c>
      <c r="E8" s="1" t="s">
        <v>19</v>
      </c>
      <c r="F8" s="38"/>
      <c r="G8" s="38"/>
      <c r="H8" s="14">
        <f t="shared" si="0"/>
        <v>0</v>
      </c>
      <c r="I8" s="14">
        <f t="shared" si="1"/>
        <v>0</v>
      </c>
      <c r="J8" s="41">
        <f t="shared" si="2"/>
        <v>0</v>
      </c>
      <c r="K8" s="32">
        <v>3</v>
      </c>
      <c r="L8" s="38">
        <v>9</v>
      </c>
      <c r="M8" s="38">
        <v>6</v>
      </c>
      <c r="N8" s="48"/>
      <c r="O8" s="26">
        <f>100-(K8*$O$84)+$O$84</f>
        <v>92</v>
      </c>
      <c r="P8" s="26">
        <f t="shared" si="3"/>
        <v>83.333333333333329</v>
      </c>
      <c r="Q8" s="26">
        <f t="shared" si="4"/>
        <v>86.111111111111114</v>
      </c>
      <c r="R8" s="26">
        <f t="shared" si="5"/>
        <v>0</v>
      </c>
      <c r="S8" s="41">
        <f t="shared" si="6"/>
        <v>178.11111111111111</v>
      </c>
      <c r="T8" s="51">
        <v>14</v>
      </c>
      <c r="U8" s="43">
        <f t="shared" si="7"/>
        <v>121.32352941176471</v>
      </c>
      <c r="V8" s="77"/>
      <c r="W8" s="43">
        <f t="shared" si="8"/>
        <v>0</v>
      </c>
      <c r="X8" s="32">
        <v>2</v>
      </c>
      <c r="Y8" s="79">
        <f>25-(X8*$Y$84)+$Y$84</f>
        <v>23.863636363636363</v>
      </c>
      <c r="Z8" s="31">
        <v>9</v>
      </c>
      <c r="AA8" s="79">
        <f>25-(Z8*$AA$84)+$AA$84</f>
        <v>14.473684210526315</v>
      </c>
      <c r="AB8" s="31"/>
      <c r="AC8" s="14"/>
      <c r="AD8" s="43">
        <f t="shared" si="9"/>
        <v>23.863636363636363</v>
      </c>
      <c r="AE8" s="46">
        <f t="shared" si="10"/>
        <v>323.29827688651221</v>
      </c>
    </row>
    <row r="9" spans="1:32" x14ac:dyDescent="0.25">
      <c r="A9" s="3">
        <v>5</v>
      </c>
      <c r="B9" s="1" t="s">
        <v>237</v>
      </c>
      <c r="C9" s="1" t="s">
        <v>238</v>
      </c>
      <c r="D9" s="1">
        <v>1995</v>
      </c>
      <c r="E9" s="1" t="s">
        <v>19</v>
      </c>
      <c r="F9" s="38"/>
      <c r="G9" s="38"/>
      <c r="H9" s="14">
        <f t="shared" si="0"/>
        <v>0</v>
      </c>
      <c r="I9" s="14">
        <f t="shared" si="1"/>
        <v>0</v>
      </c>
      <c r="J9" s="41">
        <f t="shared" si="2"/>
        <v>0</v>
      </c>
      <c r="K9" s="32"/>
      <c r="L9" s="38">
        <v>1</v>
      </c>
      <c r="M9" s="38">
        <v>1</v>
      </c>
      <c r="N9" s="48"/>
      <c r="O9" s="26">
        <v>0</v>
      </c>
      <c r="P9" s="26">
        <f t="shared" si="3"/>
        <v>100</v>
      </c>
      <c r="Q9" s="26">
        <f t="shared" si="4"/>
        <v>100</v>
      </c>
      <c r="R9" s="26">
        <f t="shared" si="5"/>
        <v>0</v>
      </c>
      <c r="S9" s="41">
        <f t="shared" si="6"/>
        <v>200</v>
      </c>
      <c r="T9" s="51">
        <v>32</v>
      </c>
      <c r="U9" s="43">
        <f t="shared" si="7"/>
        <v>81.617647058823522</v>
      </c>
      <c r="V9" s="77"/>
      <c r="W9" s="43">
        <f t="shared" si="8"/>
        <v>0</v>
      </c>
      <c r="X9" s="32"/>
      <c r="Y9" s="79"/>
      <c r="Z9" s="31">
        <v>1</v>
      </c>
      <c r="AA9" s="79">
        <f>25-(Z9*$AA$84)+$AA$84</f>
        <v>25</v>
      </c>
      <c r="AB9" s="31"/>
      <c r="AC9" s="14"/>
      <c r="AD9" s="43">
        <f t="shared" si="9"/>
        <v>25</v>
      </c>
      <c r="AE9" s="46">
        <f t="shared" si="10"/>
        <v>306.61764705882354</v>
      </c>
    </row>
    <row r="10" spans="1:32" x14ac:dyDescent="0.25">
      <c r="A10" s="3">
        <v>6</v>
      </c>
      <c r="B10" s="23" t="s">
        <v>239</v>
      </c>
      <c r="C10" s="1" t="s">
        <v>231</v>
      </c>
      <c r="D10" s="15">
        <v>1998</v>
      </c>
      <c r="E10" s="1" t="s">
        <v>7</v>
      </c>
      <c r="F10" s="38"/>
      <c r="G10" s="38"/>
      <c r="H10" s="14">
        <f t="shared" si="0"/>
        <v>0</v>
      </c>
      <c r="I10" s="14">
        <f t="shared" si="1"/>
        <v>0</v>
      </c>
      <c r="J10" s="41">
        <f t="shared" si="2"/>
        <v>0</v>
      </c>
      <c r="K10" s="32">
        <v>6</v>
      </c>
      <c r="L10" s="38">
        <v>5</v>
      </c>
      <c r="M10" s="38">
        <v>9</v>
      </c>
      <c r="N10" s="48"/>
      <c r="O10" s="26">
        <f>100-(K10*$O$84)+$O$84</f>
        <v>80</v>
      </c>
      <c r="P10" s="26">
        <f t="shared" si="3"/>
        <v>91.666666666666657</v>
      </c>
      <c r="Q10" s="26">
        <f t="shared" si="4"/>
        <v>77.777777777777771</v>
      </c>
      <c r="R10" s="26">
        <f t="shared" si="5"/>
        <v>0</v>
      </c>
      <c r="S10" s="41">
        <f t="shared" si="6"/>
        <v>171.66666666666666</v>
      </c>
      <c r="T10" s="51">
        <v>17</v>
      </c>
      <c r="U10" s="43">
        <f t="shared" si="7"/>
        <v>114.70588235294117</v>
      </c>
      <c r="V10" s="77"/>
      <c r="W10" s="43">
        <f t="shared" si="8"/>
        <v>0</v>
      </c>
      <c r="X10" s="32">
        <v>12</v>
      </c>
      <c r="Y10" s="79">
        <f>25-(X10*$Y$84)+$Y$84</f>
        <v>12.5</v>
      </c>
      <c r="Z10" s="31">
        <v>11</v>
      </c>
      <c r="AA10" s="79">
        <f>25-(Z10*$AA$84)+$AA$84</f>
        <v>11.842105263157894</v>
      </c>
      <c r="AB10" s="31"/>
      <c r="AC10" s="14"/>
      <c r="AD10" s="43">
        <f t="shared" si="9"/>
        <v>12.5</v>
      </c>
      <c r="AE10" s="46">
        <f t="shared" si="10"/>
        <v>298.87254901960785</v>
      </c>
    </row>
    <row r="11" spans="1:32" x14ac:dyDescent="0.25">
      <c r="A11" s="3">
        <v>7</v>
      </c>
      <c r="B11" s="1" t="s">
        <v>240</v>
      </c>
      <c r="C11" s="1" t="s">
        <v>231</v>
      </c>
      <c r="D11" s="1">
        <v>1997</v>
      </c>
      <c r="E11" s="17" t="s">
        <v>241</v>
      </c>
      <c r="F11" s="38"/>
      <c r="G11" s="38"/>
      <c r="H11" s="14">
        <f t="shared" si="0"/>
        <v>0</v>
      </c>
      <c r="I11" s="14">
        <f t="shared" si="1"/>
        <v>0</v>
      </c>
      <c r="J11" s="41">
        <f t="shared" si="2"/>
        <v>0</v>
      </c>
      <c r="K11" s="32"/>
      <c r="L11" s="38">
        <v>11</v>
      </c>
      <c r="M11" s="38">
        <v>4</v>
      </c>
      <c r="N11" s="31"/>
      <c r="O11" s="26">
        <v>0</v>
      </c>
      <c r="P11" s="26">
        <f t="shared" si="3"/>
        <v>79.166666666666657</v>
      </c>
      <c r="Q11" s="26">
        <f t="shared" si="4"/>
        <v>91.666666666666657</v>
      </c>
      <c r="R11" s="26">
        <f t="shared" si="5"/>
        <v>0</v>
      </c>
      <c r="S11" s="41">
        <f t="shared" si="6"/>
        <v>170.83333333333331</v>
      </c>
      <c r="T11" s="51">
        <v>11</v>
      </c>
      <c r="U11" s="43">
        <f t="shared" si="7"/>
        <v>127.94117647058823</v>
      </c>
      <c r="V11" s="77"/>
      <c r="W11" s="43">
        <f t="shared" si="8"/>
        <v>0</v>
      </c>
      <c r="X11" s="32"/>
      <c r="Y11" s="79"/>
      <c r="Z11" s="31"/>
      <c r="AA11" s="26"/>
      <c r="AB11" s="31"/>
      <c r="AC11" s="14"/>
      <c r="AD11" s="43">
        <f t="shared" si="9"/>
        <v>0</v>
      </c>
      <c r="AE11" s="46">
        <f t="shared" si="10"/>
        <v>298.77450980392155</v>
      </c>
    </row>
    <row r="12" spans="1:32" x14ac:dyDescent="0.25">
      <c r="A12" s="3">
        <v>8</v>
      </c>
      <c r="B12" s="23" t="s">
        <v>242</v>
      </c>
      <c r="C12" s="23" t="s">
        <v>236</v>
      </c>
      <c r="D12" s="23">
        <v>2000</v>
      </c>
      <c r="E12" s="22" t="s">
        <v>243</v>
      </c>
      <c r="F12" s="38"/>
      <c r="G12" s="38"/>
      <c r="H12" s="14">
        <f t="shared" si="0"/>
        <v>0</v>
      </c>
      <c r="I12" s="14">
        <f t="shared" si="1"/>
        <v>0</v>
      </c>
      <c r="J12" s="41">
        <f t="shared" si="2"/>
        <v>0</v>
      </c>
      <c r="K12" s="32">
        <v>2</v>
      </c>
      <c r="L12" s="38">
        <v>8</v>
      </c>
      <c r="M12" s="38">
        <v>11</v>
      </c>
      <c r="N12" s="48"/>
      <c r="O12" s="26">
        <f>100-(K12*$O$84)+$O$84</f>
        <v>96</v>
      </c>
      <c r="P12" s="26">
        <f t="shared" si="3"/>
        <v>85.416666666666657</v>
      </c>
      <c r="Q12" s="26">
        <f t="shared" si="4"/>
        <v>72.222222222222214</v>
      </c>
      <c r="R12" s="26">
        <f t="shared" si="5"/>
        <v>0</v>
      </c>
      <c r="S12" s="41">
        <f t="shared" si="6"/>
        <v>181.41666666666666</v>
      </c>
      <c r="T12" s="51">
        <v>28</v>
      </c>
      <c r="U12" s="43">
        <f t="shared" si="7"/>
        <v>90.441176470588232</v>
      </c>
      <c r="V12" s="77"/>
      <c r="W12" s="43">
        <f t="shared" si="8"/>
        <v>0</v>
      </c>
      <c r="X12" s="32">
        <v>3</v>
      </c>
      <c r="Y12" s="79">
        <f>25-(X12*$Y$84)+$Y$84</f>
        <v>22.727272727272727</v>
      </c>
      <c r="Z12" s="31">
        <v>10</v>
      </c>
      <c r="AA12" s="78">
        <f>25-(Z12*$AA$84)+$AA$84</f>
        <v>13.157894736842104</v>
      </c>
      <c r="AB12" s="31"/>
      <c r="AC12" s="14"/>
      <c r="AD12" s="43">
        <f t="shared" si="9"/>
        <v>22.727272727272727</v>
      </c>
      <c r="AE12" s="46">
        <f t="shared" si="10"/>
        <v>294.58511586452767</v>
      </c>
    </row>
    <row r="13" spans="1:32" x14ac:dyDescent="0.25">
      <c r="A13" s="3">
        <v>9</v>
      </c>
      <c r="B13" s="1" t="s">
        <v>245</v>
      </c>
      <c r="C13" s="1" t="s">
        <v>236</v>
      </c>
      <c r="D13" s="1">
        <v>1999</v>
      </c>
      <c r="E13" s="17" t="s">
        <v>241</v>
      </c>
      <c r="F13" s="38"/>
      <c r="G13" s="38"/>
      <c r="H13" s="14">
        <f t="shared" si="0"/>
        <v>0</v>
      </c>
      <c r="I13" s="14">
        <f t="shared" si="1"/>
        <v>0</v>
      </c>
      <c r="J13" s="41">
        <f t="shared" si="2"/>
        <v>0</v>
      </c>
      <c r="K13" s="32">
        <v>9</v>
      </c>
      <c r="L13" s="38">
        <v>14</v>
      </c>
      <c r="M13" s="38">
        <v>12</v>
      </c>
      <c r="N13" s="48"/>
      <c r="O13" s="26">
        <f>100-(K13*$O$84)+$O$84</f>
        <v>68</v>
      </c>
      <c r="P13" s="26">
        <f t="shared" si="3"/>
        <v>72.916666666666657</v>
      </c>
      <c r="Q13" s="26">
        <f t="shared" si="4"/>
        <v>69.444444444444443</v>
      </c>
      <c r="R13" s="26">
        <f t="shared" si="5"/>
        <v>0</v>
      </c>
      <c r="S13" s="41">
        <f t="shared" si="6"/>
        <v>142.36111111111109</v>
      </c>
      <c r="T13" s="51">
        <v>19</v>
      </c>
      <c r="U13" s="43">
        <f t="shared" si="7"/>
        <v>110.29411764705883</v>
      </c>
      <c r="V13" s="77"/>
      <c r="W13" s="43">
        <f t="shared" si="8"/>
        <v>0</v>
      </c>
      <c r="X13" s="32">
        <v>6</v>
      </c>
      <c r="Y13" s="79">
        <f>25-(X13*$Y$84)+$Y$84</f>
        <v>19.318181818181817</v>
      </c>
      <c r="Z13" s="31"/>
      <c r="AA13" s="14"/>
      <c r="AB13" s="31"/>
      <c r="AC13" s="14"/>
      <c r="AD13" s="43">
        <f t="shared" si="9"/>
        <v>19.318181818181817</v>
      </c>
      <c r="AE13" s="46">
        <f t="shared" si="10"/>
        <v>271.97341057635174</v>
      </c>
    </row>
    <row r="14" spans="1:32" x14ac:dyDescent="0.25">
      <c r="A14" s="3">
        <v>10</v>
      </c>
      <c r="B14" s="22" t="s">
        <v>246</v>
      </c>
      <c r="C14" s="22" t="s">
        <v>236</v>
      </c>
      <c r="D14" s="22">
        <v>1999</v>
      </c>
      <c r="E14" s="22" t="s">
        <v>203</v>
      </c>
      <c r="F14" s="38"/>
      <c r="G14" s="38"/>
      <c r="H14" s="14">
        <f t="shared" si="0"/>
        <v>0</v>
      </c>
      <c r="I14" s="14">
        <f t="shared" si="1"/>
        <v>0</v>
      </c>
      <c r="J14" s="41">
        <f t="shared" si="2"/>
        <v>0</v>
      </c>
      <c r="K14" s="32">
        <v>17</v>
      </c>
      <c r="L14" s="38">
        <v>22</v>
      </c>
      <c r="M14" s="38">
        <v>10</v>
      </c>
      <c r="N14" s="48"/>
      <c r="O14" s="26">
        <f>100-(K14*$O$84)+$O$84</f>
        <v>36</v>
      </c>
      <c r="P14" s="26">
        <f t="shared" si="3"/>
        <v>56.25</v>
      </c>
      <c r="Q14" s="26">
        <f t="shared" si="4"/>
        <v>75</v>
      </c>
      <c r="R14" s="26">
        <f t="shared" si="5"/>
        <v>0</v>
      </c>
      <c r="S14" s="41">
        <f t="shared" si="6"/>
        <v>131.25</v>
      </c>
      <c r="T14" s="51">
        <v>9</v>
      </c>
      <c r="U14" s="43">
        <f t="shared" si="7"/>
        <v>132.35294117647061</v>
      </c>
      <c r="V14" s="77"/>
      <c r="W14" s="43">
        <f t="shared" si="8"/>
        <v>0</v>
      </c>
      <c r="X14" s="32"/>
      <c r="Y14" s="79"/>
      <c r="Z14" s="31">
        <v>14</v>
      </c>
      <c r="AA14" s="78">
        <f>25-(Z14*$AA$84)+$AA$84</f>
        <v>7.8947368421052619</v>
      </c>
      <c r="AB14" s="31"/>
      <c r="AC14" s="14"/>
      <c r="AD14" s="43">
        <f t="shared" si="9"/>
        <v>7.8947368421052619</v>
      </c>
      <c r="AE14" s="46">
        <f t="shared" si="10"/>
        <v>271.49767801857587</v>
      </c>
    </row>
    <row r="15" spans="1:32" x14ac:dyDescent="0.25">
      <c r="A15" s="3">
        <v>11</v>
      </c>
      <c r="B15" s="1" t="s">
        <v>247</v>
      </c>
      <c r="C15" s="1" t="s">
        <v>236</v>
      </c>
      <c r="D15" s="1">
        <v>1999</v>
      </c>
      <c r="E15" s="17" t="s">
        <v>241</v>
      </c>
      <c r="F15" s="38"/>
      <c r="G15" s="38"/>
      <c r="H15" s="14">
        <f t="shared" si="0"/>
        <v>0</v>
      </c>
      <c r="I15" s="14">
        <f t="shared" si="1"/>
        <v>0</v>
      </c>
      <c r="J15" s="41">
        <f t="shared" si="2"/>
        <v>0</v>
      </c>
      <c r="K15" s="32">
        <v>7</v>
      </c>
      <c r="L15" s="38">
        <v>15</v>
      </c>
      <c r="M15" s="38">
        <v>8</v>
      </c>
      <c r="N15" s="31"/>
      <c r="O15" s="26">
        <f>100-(K15*$O$84)+$O$84</f>
        <v>76</v>
      </c>
      <c r="P15" s="26">
        <f t="shared" si="3"/>
        <v>70.833333333333329</v>
      </c>
      <c r="Q15" s="26">
        <f t="shared" si="4"/>
        <v>80.555555555555543</v>
      </c>
      <c r="R15" s="26">
        <f t="shared" si="5"/>
        <v>0</v>
      </c>
      <c r="S15" s="41">
        <f t="shared" si="6"/>
        <v>156.55555555555554</v>
      </c>
      <c r="T15" s="51">
        <v>27</v>
      </c>
      <c r="U15" s="43">
        <f t="shared" si="7"/>
        <v>92.647058823529406</v>
      </c>
      <c r="V15" s="77"/>
      <c r="W15" s="43">
        <f t="shared" si="8"/>
        <v>0</v>
      </c>
      <c r="X15" s="32">
        <v>7</v>
      </c>
      <c r="Y15" s="79">
        <f>25-(X15*$Y$84)+$Y$84</f>
        <v>18.181818181818183</v>
      </c>
      <c r="Z15" s="31"/>
      <c r="AA15" s="14"/>
      <c r="AB15" s="31"/>
      <c r="AC15" s="14"/>
      <c r="AD15" s="43">
        <f t="shared" si="9"/>
        <v>18.181818181818183</v>
      </c>
      <c r="AE15" s="46">
        <f t="shared" si="10"/>
        <v>267.38443256090312</v>
      </c>
    </row>
    <row r="16" spans="1:32" x14ac:dyDescent="0.25">
      <c r="A16" s="3">
        <v>12</v>
      </c>
      <c r="B16" s="22" t="s">
        <v>249</v>
      </c>
      <c r="C16" s="22" t="s">
        <v>231</v>
      </c>
      <c r="D16" s="22">
        <v>1997</v>
      </c>
      <c r="E16" s="22" t="s">
        <v>42</v>
      </c>
      <c r="F16" s="38"/>
      <c r="G16" s="38"/>
      <c r="H16" s="14">
        <f t="shared" si="0"/>
        <v>0</v>
      </c>
      <c r="I16" s="14">
        <f t="shared" si="1"/>
        <v>0</v>
      </c>
      <c r="J16" s="41">
        <f t="shared" si="2"/>
        <v>0</v>
      </c>
      <c r="K16" s="32"/>
      <c r="L16" s="38">
        <v>12</v>
      </c>
      <c r="M16" s="38">
        <v>18</v>
      </c>
      <c r="N16" s="48"/>
      <c r="O16" s="26">
        <v>0</v>
      </c>
      <c r="P16" s="26">
        <f t="shared" si="3"/>
        <v>77.083333333333329</v>
      </c>
      <c r="Q16" s="26">
        <f t="shared" si="4"/>
        <v>52.777777777777779</v>
      </c>
      <c r="R16" s="26">
        <f t="shared" si="5"/>
        <v>0</v>
      </c>
      <c r="S16" s="41">
        <f t="shared" si="6"/>
        <v>129.86111111111111</v>
      </c>
      <c r="T16" s="51">
        <v>21</v>
      </c>
      <c r="U16" s="43">
        <f t="shared" si="7"/>
        <v>105.88235294117646</v>
      </c>
      <c r="V16" s="77"/>
      <c r="W16" s="43">
        <f t="shared" si="8"/>
        <v>0</v>
      </c>
      <c r="X16" s="32">
        <v>11</v>
      </c>
      <c r="Y16" s="79">
        <f>25-(X16*$Y$84)+$Y$84</f>
        <v>13.636363636363635</v>
      </c>
      <c r="Z16" s="31">
        <v>15</v>
      </c>
      <c r="AA16" s="78">
        <f>25-(Z16*$AA$84)+$AA$84</f>
        <v>6.5789473684210531</v>
      </c>
      <c r="AB16" s="31"/>
      <c r="AC16" s="14"/>
      <c r="AD16" s="43">
        <f t="shared" si="9"/>
        <v>13.636363636363635</v>
      </c>
      <c r="AE16" s="46">
        <f t="shared" si="10"/>
        <v>249.3798276886512</v>
      </c>
    </row>
    <row r="17" spans="1:31" x14ac:dyDescent="0.25">
      <c r="A17" s="3">
        <v>13</v>
      </c>
      <c r="B17" s="22" t="s">
        <v>250</v>
      </c>
      <c r="C17" s="22" t="s">
        <v>236</v>
      </c>
      <c r="D17" s="22">
        <v>1999</v>
      </c>
      <c r="E17" s="22" t="s">
        <v>232</v>
      </c>
      <c r="F17" s="38"/>
      <c r="G17" s="38"/>
      <c r="H17" s="14">
        <f t="shared" si="0"/>
        <v>0</v>
      </c>
      <c r="I17" s="14">
        <f t="shared" si="1"/>
        <v>0</v>
      </c>
      <c r="J17" s="41">
        <f t="shared" si="2"/>
        <v>0</v>
      </c>
      <c r="K17" s="32">
        <v>12</v>
      </c>
      <c r="L17" s="38">
        <v>16</v>
      </c>
      <c r="M17" s="38">
        <v>14</v>
      </c>
      <c r="N17" s="48"/>
      <c r="O17" s="26">
        <f>100-(K17*$O$84)+$O$84</f>
        <v>56</v>
      </c>
      <c r="P17" s="26">
        <f t="shared" si="3"/>
        <v>68.749999999999986</v>
      </c>
      <c r="Q17" s="26">
        <f t="shared" si="4"/>
        <v>63.888888888888893</v>
      </c>
      <c r="R17" s="26">
        <f t="shared" si="5"/>
        <v>0</v>
      </c>
      <c r="S17" s="41">
        <f t="shared" si="6"/>
        <v>132.63888888888889</v>
      </c>
      <c r="T17" s="51">
        <v>22</v>
      </c>
      <c r="U17" s="43">
        <f t="shared" si="7"/>
        <v>103.67647058823529</v>
      </c>
      <c r="V17" s="77"/>
      <c r="W17" s="43">
        <f t="shared" si="8"/>
        <v>0</v>
      </c>
      <c r="X17" s="32"/>
      <c r="Y17" s="79"/>
      <c r="Z17" s="31">
        <v>13</v>
      </c>
      <c r="AA17" s="79">
        <f>25-(Z17*$AA$84)+$AA$84</f>
        <v>9.2105263157894708</v>
      </c>
      <c r="AB17" s="31"/>
      <c r="AC17" s="14"/>
      <c r="AD17" s="43">
        <f t="shared" si="9"/>
        <v>9.2105263157894708</v>
      </c>
      <c r="AE17" s="46">
        <f t="shared" si="10"/>
        <v>245.52588579291364</v>
      </c>
    </row>
    <row r="18" spans="1:31" x14ac:dyDescent="0.25">
      <c r="A18" s="3">
        <v>14</v>
      </c>
      <c r="B18" s="1" t="s">
        <v>251</v>
      </c>
      <c r="C18" s="1" t="s">
        <v>236</v>
      </c>
      <c r="D18" s="1">
        <v>2000</v>
      </c>
      <c r="E18" s="17" t="s">
        <v>241</v>
      </c>
      <c r="F18" s="38"/>
      <c r="G18" s="38"/>
      <c r="H18" s="14">
        <f t="shared" si="0"/>
        <v>0</v>
      </c>
      <c r="I18" s="14">
        <f t="shared" si="1"/>
        <v>0</v>
      </c>
      <c r="J18" s="41">
        <f t="shared" si="2"/>
        <v>0</v>
      </c>
      <c r="K18" s="32">
        <v>5</v>
      </c>
      <c r="L18" s="38">
        <v>27</v>
      </c>
      <c r="M18" s="38">
        <v>17</v>
      </c>
      <c r="N18" s="31"/>
      <c r="O18" s="26">
        <f>100-(K18*$O$84)+$O$84</f>
        <v>84</v>
      </c>
      <c r="P18" s="26">
        <f t="shared" si="3"/>
        <v>45.833333333333329</v>
      </c>
      <c r="Q18" s="26">
        <f t="shared" si="4"/>
        <v>55.555555555555557</v>
      </c>
      <c r="R18" s="26">
        <f t="shared" si="5"/>
        <v>0</v>
      </c>
      <c r="S18" s="41">
        <f t="shared" si="6"/>
        <v>139.55555555555554</v>
      </c>
      <c r="T18" s="51">
        <v>26</v>
      </c>
      <c r="U18" s="43">
        <f t="shared" si="7"/>
        <v>94.85294117647058</v>
      </c>
      <c r="V18" s="77"/>
      <c r="W18" s="43">
        <f t="shared" si="8"/>
        <v>0</v>
      </c>
      <c r="X18" s="32"/>
      <c r="Y18" s="79"/>
      <c r="Z18" s="31"/>
      <c r="AA18" s="26"/>
      <c r="AB18" s="31"/>
      <c r="AC18" s="14"/>
      <c r="AD18" s="43">
        <f t="shared" si="9"/>
        <v>0</v>
      </c>
      <c r="AE18" s="46">
        <f t="shared" si="10"/>
        <v>234.40849673202612</v>
      </c>
    </row>
    <row r="19" spans="1:31" x14ac:dyDescent="0.25">
      <c r="A19" s="3">
        <v>15</v>
      </c>
      <c r="B19" s="3" t="s">
        <v>252</v>
      </c>
      <c r="C19" s="3" t="s">
        <v>238</v>
      </c>
      <c r="D19" s="3">
        <v>1996</v>
      </c>
      <c r="E19" s="3" t="s">
        <v>201</v>
      </c>
      <c r="F19" s="38"/>
      <c r="G19" s="38"/>
      <c r="H19" s="14">
        <f t="shared" si="0"/>
        <v>0</v>
      </c>
      <c r="I19" s="14">
        <f t="shared" si="1"/>
        <v>0</v>
      </c>
      <c r="J19" s="41">
        <f t="shared" si="2"/>
        <v>0</v>
      </c>
      <c r="K19" s="32"/>
      <c r="L19" s="38">
        <v>13</v>
      </c>
      <c r="M19" s="38"/>
      <c r="N19" s="48"/>
      <c r="O19" s="26">
        <v>0</v>
      </c>
      <c r="P19" s="26">
        <f t="shared" si="3"/>
        <v>74.999999999999986</v>
      </c>
      <c r="Q19" s="26">
        <v>0</v>
      </c>
      <c r="R19" s="26">
        <f t="shared" si="5"/>
        <v>0</v>
      </c>
      <c r="S19" s="41">
        <f t="shared" si="6"/>
        <v>74.999999999999986</v>
      </c>
      <c r="T19" s="51">
        <v>12</v>
      </c>
      <c r="U19" s="43">
        <f t="shared" si="7"/>
        <v>125.73529411764706</v>
      </c>
      <c r="V19" s="77"/>
      <c r="W19" s="43">
        <f t="shared" si="8"/>
        <v>0</v>
      </c>
      <c r="X19" s="32">
        <v>1</v>
      </c>
      <c r="Y19" s="79">
        <f>25-(X19*$Y$84)+$Y$84</f>
        <v>25</v>
      </c>
      <c r="Z19" s="31"/>
      <c r="AA19" s="26"/>
      <c r="AB19" s="31"/>
      <c r="AC19" s="14"/>
      <c r="AD19" s="43">
        <f t="shared" si="9"/>
        <v>25</v>
      </c>
      <c r="AE19" s="46">
        <f t="shared" si="10"/>
        <v>225.73529411764704</v>
      </c>
    </row>
    <row r="20" spans="1:31" x14ac:dyDescent="0.25">
      <c r="A20" s="3">
        <v>16</v>
      </c>
      <c r="B20" s="22" t="s">
        <v>256</v>
      </c>
      <c r="C20" s="1" t="s">
        <v>236</v>
      </c>
      <c r="D20" s="22">
        <v>2000</v>
      </c>
      <c r="E20" s="22" t="s">
        <v>7</v>
      </c>
      <c r="F20" s="38"/>
      <c r="G20" s="38"/>
      <c r="H20" s="14">
        <f t="shared" si="0"/>
        <v>0</v>
      </c>
      <c r="I20" s="14">
        <f t="shared" si="1"/>
        <v>0</v>
      </c>
      <c r="J20" s="41">
        <f t="shared" si="2"/>
        <v>0</v>
      </c>
      <c r="K20" s="32">
        <v>13</v>
      </c>
      <c r="L20" s="38">
        <v>23</v>
      </c>
      <c r="M20" s="38">
        <v>22</v>
      </c>
      <c r="N20" s="48"/>
      <c r="O20" s="26">
        <f>100-(K20*$O$84)+$O$84</f>
        <v>52</v>
      </c>
      <c r="P20" s="26">
        <f t="shared" si="3"/>
        <v>54.166666666666664</v>
      </c>
      <c r="Q20" s="26">
        <f>100-(M20*$Q$84)+$Q$84</f>
        <v>41.666666666666671</v>
      </c>
      <c r="R20" s="26">
        <f t="shared" si="5"/>
        <v>0</v>
      </c>
      <c r="S20" s="41">
        <f t="shared" si="6"/>
        <v>106.16666666666666</v>
      </c>
      <c r="T20" s="51">
        <v>30</v>
      </c>
      <c r="U20" s="43">
        <f t="shared" si="7"/>
        <v>86.02941176470587</v>
      </c>
      <c r="V20" s="77"/>
      <c r="W20" s="43">
        <f t="shared" si="8"/>
        <v>0</v>
      </c>
      <c r="X20" s="32">
        <v>14</v>
      </c>
      <c r="Y20" s="79">
        <f>25-(X20*$Y$84)+$Y$84</f>
        <v>10.227272727272727</v>
      </c>
      <c r="Z20" s="31">
        <v>16</v>
      </c>
      <c r="AA20" s="78">
        <f>25-(Z20*$AA$84)+$AA$84</f>
        <v>5.2631578947368407</v>
      </c>
      <c r="AB20" s="31"/>
      <c r="AC20" s="14"/>
      <c r="AD20" s="43">
        <f t="shared" si="9"/>
        <v>10.227272727272727</v>
      </c>
      <c r="AE20" s="46">
        <f t="shared" si="10"/>
        <v>202.42335115864526</v>
      </c>
    </row>
    <row r="21" spans="1:31" x14ac:dyDescent="0.25">
      <c r="A21" s="74">
        <v>17</v>
      </c>
      <c r="B21" s="76" t="s">
        <v>257</v>
      </c>
      <c r="C21" s="76" t="s">
        <v>258</v>
      </c>
      <c r="D21" s="76">
        <v>1997</v>
      </c>
      <c r="E21" s="76" t="s">
        <v>259</v>
      </c>
      <c r="F21" s="38"/>
      <c r="G21" s="38"/>
      <c r="H21" s="14">
        <f t="shared" si="0"/>
        <v>0</v>
      </c>
      <c r="I21" s="14">
        <f t="shared" si="1"/>
        <v>0</v>
      </c>
      <c r="J21" s="41">
        <f t="shared" si="2"/>
        <v>0</v>
      </c>
      <c r="K21" s="32"/>
      <c r="L21" s="38">
        <v>18</v>
      </c>
      <c r="M21" s="38">
        <v>20</v>
      </c>
      <c r="N21" s="48"/>
      <c r="O21" s="26">
        <v>0</v>
      </c>
      <c r="P21" s="26">
        <f t="shared" si="3"/>
        <v>64.583333333333329</v>
      </c>
      <c r="Q21" s="26">
        <f>100-(M21*$Q$84)+$Q$84</f>
        <v>47.222222222222221</v>
      </c>
      <c r="R21" s="26">
        <f t="shared" si="5"/>
        <v>0</v>
      </c>
      <c r="S21" s="41">
        <f t="shared" si="6"/>
        <v>111.80555555555554</v>
      </c>
      <c r="T21" s="51">
        <v>34</v>
      </c>
      <c r="U21" s="43">
        <f t="shared" si="7"/>
        <v>77.205882352941174</v>
      </c>
      <c r="V21" s="77"/>
      <c r="W21" s="43">
        <f t="shared" si="8"/>
        <v>0</v>
      </c>
      <c r="X21" s="32">
        <v>13</v>
      </c>
      <c r="Y21" s="79">
        <f>25-(X21*$Y$84)+$Y$84</f>
        <v>11.363636363636363</v>
      </c>
      <c r="Z21" s="31"/>
      <c r="AA21" s="14"/>
      <c r="AB21" s="31"/>
      <c r="AC21" s="14"/>
      <c r="AD21" s="43">
        <f t="shared" si="9"/>
        <v>11.363636363636363</v>
      </c>
      <c r="AE21" s="46">
        <f t="shared" si="10"/>
        <v>200.37507427213308</v>
      </c>
    </row>
    <row r="22" spans="1:31" x14ac:dyDescent="0.25">
      <c r="A22" s="3">
        <v>18</v>
      </c>
      <c r="B22" s="3" t="s">
        <v>260</v>
      </c>
      <c r="C22" s="1" t="s">
        <v>236</v>
      </c>
      <c r="D22" s="3">
        <v>1999</v>
      </c>
      <c r="E22" s="3" t="s">
        <v>19</v>
      </c>
      <c r="F22" s="38"/>
      <c r="G22" s="38"/>
      <c r="H22" s="14">
        <f t="shared" si="0"/>
        <v>0</v>
      </c>
      <c r="I22" s="14">
        <f t="shared" si="1"/>
        <v>0</v>
      </c>
      <c r="J22" s="41">
        <f t="shared" si="2"/>
        <v>0</v>
      </c>
      <c r="K22" s="32">
        <v>10</v>
      </c>
      <c r="L22" s="38">
        <v>20</v>
      </c>
      <c r="M22" s="38">
        <v>21</v>
      </c>
      <c r="N22" s="31"/>
      <c r="O22" s="26">
        <f>100-(K22*$O$84)+$O$84</f>
        <v>64</v>
      </c>
      <c r="P22" s="26">
        <f t="shared" si="3"/>
        <v>60.416666666666664</v>
      </c>
      <c r="Q22" s="26">
        <f>100-(M22*$Q$84)+$Q$84</f>
        <v>44.44444444444445</v>
      </c>
      <c r="R22" s="26">
        <f t="shared" si="5"/>
        <v>0</v>
      </c>
      <c r="S22" s="41">
        <f t="shared" si="6"/>
        <v>124.41666666666666</v>
      </c>
      <c r="T22" s="51">
        <v>35</v>
      </c>
      <c r="U22" s="43">
        <f t="shared" si="7"/>
        <v>74.999999999999986</v>
      </c>
      <c r="V22" s="77"/>
      <c r="W22" s="43">
        <f t="shared" si="8"/>
        <v>0</v>
      </c>
      <c r="X22" s="32"/>
      <c r="Y22" s="79"/>
      <c r="Z22" s="31"/>
      <c r="AA22" s="26"/>
      <c r="AB22" s="31"/>
      <c r="AC22" s="14"/>
      <c r="AD22" s="43">
        <f t="shared" si="9"/>
        <v>0</v>
      </c>
      <c r="AE22" s="46">
        <f t="shared" si="10"/>
        <v>199.41666666666663</v>
      </c>
    </row>
    <row r="23" spans="1:31" x14ac:dyDescent="0.25">
      <c r="A23" s="74">
        <v>19</v>
      </c>
      <c r="B23" s="76" t="s">
        <v>261</v>
      </c>
      <c r="C23" s="76" t="s">
        <v>258</v>
      </c>
      <c r="D23" s="76">
        <v>1978</v>
      </c>
      <c r="E23" s="76" t="s">
        <v>262</v>
      </c>
      <c r="F23" s="38"/>
      <c r="G23" s="38"/>
      <c r="H23" s="14">
        <f t="shared" si="0"/>
        <v>0</v>
      </c>
      <c r="I23" s="14">
        <f t="shared" si="1"/>
        <v>0</v>
      </c>
      <c r="J23" s="41">
        <f t="shared" si="2"/>
        <v>0</v>
      </c>
      <c r="K23" s="32"/>
      <c r="L23" s="38"/>
      <c r="M23" s="38">
        <v>13</v>
      </c>
      <c r="N23" s="48"/>
      <c r="O23" s="26">
        <v>0</v>
      </c>
      <c r="P23" s="26">
        <v>0</v>
      </c>
      <c r="Q23" s="26">
        <f>100-(M23*$Q$84)+$Q$84</f>
        <v>66.666666666666671</v>
      </c>
      <c r="R23" s="26">
        <f t="shared" si="5"/>
        <v>0</v>
      </c>
      <c r="S23" s="41">
        <f t="shared" si="6"/>
        <v>66.666666666666671</v>
      </c>
      <c r="T23" s="51">
        <v>13</v>
      </c>
      <c r="U23" s="43">
        <f t="shared" si="7"/>
        <v>123.52941176470587</v>
      </c>
      <c r="V23" s="77"/>
      <c r="W23" s="43">
        <f t="shared" si="8"/>
        <v>0</v>
      </c>
      <c r="X23" s="32"/>
      <c r="Y23" s="79"/>
      <c r="Z23" s="31"/>
      <c r="AA23" s="14"/>
      <c r="AB23" s="31"/>
      <c r="AC23" s="14"/>
      <c r="AD23" s="43">
        <f t="shared" si="9"/>
        <v>0</v>
      </c>
      <c r="AE23" s="46">
        <f t="shared" si="10"/>
        <v>190.19607843137254</v>
      </c>
    </row>
    <row r="24" spans="1:31" x14ac:dyDescent="0.25">
      <c r="A24" s="3">
        <v>20</v>
      </c>
      <c r="B24" s="22" t="s">
        <v>263</v>
      </c>
      <c r="C24" s="22" t="s">
        <v>236</v>
      </c>
      <c r="D24" s="22">
        <v>1999</v>
      </c>
      <c r="E24" s="22" t="s">
        <v>7</v>
      </c>
      <c r="F24" s="38"/>
      <c r="G24" s="38"/>
      <c r="H24" s="14">
        <f t="shared" si="0"/>
        <v>0</v>
      </c>
      <c r="I24" s="14">
        <f t="shared" si="1"/>
        <v>0</v>
      </c>
      <c r="J24" s="41">
        <f t="shared" si="2"/>
        <v>0</v>
      </c>
      <c r="K24" s="32">
        <v>11</v>
      </c>
      <c r="L24" s="38">
        <v>30</v>
      </c>
      <c r="M24" s="38">
        <v>25</v>
      </c>
      <c r="N24" s="48"/>
      <c r="O24" s="26">
        <f>100-(K24*$O$84)+$O$84</f>
        <v>60</v>
      </c>
      <c r="P24" s="26">
        <f>100-(L24*$P$84)+$P$84</f>
        <v>39.583333333333329</v>
      </c>
      <c r="Q24" s="26">
        <f>100-(M24*$Q$84)+$Q$84</f>
        <v>33.333333333333336</v>
      </c>
      <c r="R24" s="26">
        <f t="shared" si="5"/>
        <v>0</v>
      </c>
      <c r="S24" s="41">
        <f t="shared" si="6"/>
        <v>99.583333333333329</v>
      </c>
      <c r="T24" s="51">
        <v>40</v>
      </c>
      <c r="U24" s="43">
        <f t="shared" si="7"/>
        <v>63.970588235294102</v>
      </c>
      <c r="V24" s="77"/>
      <c r="W24" s="43">
        <f t="shared" si="8"/>
        <v>0</v>
      </c>
      <c r="X24" s="32">
        <v>8</v>
      </c>
      <c r="Y24" s="79">
        <f>25-(X24*$Y$84)+$Y$84</f>
        <v>17.045454545454543</v>
      </c>
      <c r="Z24" s="31">
        <v>17</v>
      </c>
      <c r="AA24" s="79">
        <f>25-(Z24*$AA$84)+$AA$84</f>
        <v>3.9473684210526283</v>
      </c>
      <c r="AB24" s="31"/>
      <c r="AC24" s="14"/>
      <c r="AD24" s="43">
        <f t="shared" si="9"/>
        <v>17.045454545454543</v>
      </c>
      <c r="AE24" s="46">
        <f t="shared" si="10"/>
        <v>180.59937611408196</v>
      </c>
    </row>
    <row r="25" spans="1:31" x14ac:dyDescent="0.25">
      <c r="A25" s="3">
        <v>21</v>
      </c>
      <c r="B25" s="1" t="s">
        <v>268</v>
      </c>
      <c r="C25" s="1" t="s">
        <v>238</v>
      </c>
      <c r="D25" s="1">
        <v>1994</v>
      </c>
      <c r="E25" s="1" t="s">
        <v>232</v>
      </c>
      <c r="F25" s="38"/>
      <c r="G25" s="38"/>
      <c r="H25" s="14">
        <f t="shared" si="0"/>
        <v>0</v>
      </c>
      <c r="I25" s="14">
        <f t="shared" si="1"/>
        <v>0</v>
      </c>
      <c r="J25" s="41">
        <f t="shared" si="2"/>
        <v>0</v>
      </c>
      <c r="K25" s="32"/>
      <c r="L25" s="38"/>
      <c r="M25" s="38"/>
      <c r="N25" s="48"/>
      <c r="O25" s="26">
        <v>0</v>
      </c>
      <c r="P25" s="26">
        <v>0</v>
      </c>
      <c r="Q25" s="26">
        <v>0</v>
      </c>
      <c r="R25" s="26">
        <f t="shared" si="5"/>
        <v>0</v>
      </c>
      <c r="S25" s="41">
        <f t="shared" si="6"/>
        <v>0</v>
      </c>
      <c r="T25" s="51">
        <v>2</v>
      </c>
      <c r="U25" s="43">
        <f t="shared" si="7"/>
        <v>147.79411764705884</v>
      </c>
      <c r="V25" s="77"/>
      <c r="W25" s="43">
        <f t="shared" si="8"/>
        <v>0</v>
      </c>
      <c r="X25" s="32"/>
      <c r="Y25" s="26"/>
      <c r="Z25" s="31">
        <v>2</v>
      </c>
      <c r="AA25" s="78">
        <f>25-(Z25*$AA$84)+$AA$84</f>
        <v>23.684210526315788</v>
      </c>
      <c r="AB25" s="31"/>
      <c r="AC25" s="14"/>
      <c r="AD25" s="43">
        <f t="shared" si="9"/>
        <v>23.684210526315788</v>
      </c>
      <c r="AE25" s="46">
        <f t="shared" si="10"/>
        <v>171.47832817337462</v>
      </c>
    </row>
    <row r="26" spans="1:31" x14ac:dyDescent="0.25">
      <c r="A26" s="3">
        <v>22</v>
      </c>
      <c r="B26" s="22" t="s">
        <v>274</v>
      </c>
      <c r="C26" s="22" t="s">
        <v>236</v>
      </c>
      <c r="D26" s="22">
        <v>2000</v>
      </c>
      <c r="E26" s="22" t="s">
        <v>330</v>
      </c>
      <c r="F26" s="38"/>
      <c r="G26" s="38"/>
      <c r="H26" s="14">
        <f t="shared" si="0"/>
        <v>0</v>
      </c>
      <c r="I26" s="14">
        <f t="shared" si="1"/>
        <v>0</v>
      </c>
      <c r="J26" s="41">
        <f t="shared" si="2"/>
        <v>0</v>
      </c>
      <c r="K26" s="32"/>
      <c r="L26" s="38">
        <v>17</v>
      </c>
      <c r="M26" s="38">
        <v>19</v>
      </c>
      <c r="N26" s="48"/>
      <c r="O26" s="26">
        <v>0</v>
      </c>
      <c r="P26" s="26">
        <f>100-(L26*$P$84)+$P$84</f>
        <v>66.666666666666657</v>
      </c>
      <c r="Q26" s="26">
        <f>100-(M26*$Q$84)+$Q$84</f>
        <v>50</v>
      </c>
      <c r="R26" s="26">
        <f t="shared" si="5"/>
        <v>0</v>
      </c>
      <c r="S26" s="41">
        <f t="shared" si="6"/>
        <v>116.66666666666666</v>
      </c>
      <c r="T26" s="51">
        <v>55</v>
      </c>
      <c r="U26" s="43">
        <f t="shared" si="7"/>
        <v>30.882352941176467</v>
      </c>
      <c r="V26" s="77"/>
      <c r="W26" s="43">
        <f t="shared" si="8"/>
        <v>0</v>
      </c>
      <c r="X26" s="32"/>
      <c r="Y26" s="79"/>
      <c r="Z26" s="31">
        <v>12</v>
      </c>
      <c r="AA26" s="79">
        <f>25-(Z26*$AA$84)+$AA$84</f>
        <v>10.526315789473683</v>
      </c>
      <c r="AB26" s="31"/>
      <c r="AC26" s="14"/>
      <c r="AD26" s="43">
        <f t="shared" si="9"/>
        <v>10.526315789473683</v>
      </c>
      <c r="AE26" s="46">
        <f t="shared" si="10"/>
        <v>158.07533539731679</v>
      </c>
    </row>
    <row r="27" spans="1:31" x14ac:dyDescent="0.25">
      <c r="A27" s="3">
        <v>23</v>
      </c>
      <c r="B27" s="1" t="s">
        <v>276</v>
      </c>
      <c r="C27" s="1" t="s">
        <v>231</v>
      </c>
      <c r="D27" s="1">
        <v>1998</v>
      </c>
      <c r="E27" s="1" t="s">
        <v>42</v>
      </c>
      <c r="F27" s="38"/>
      <c r="G27" s="38"/>
      <c r="H27" s="14">
        <f t="shared" si="0"/>
        <v>0</v>
      </c>
      <c r="I27" s="14">
        <f t="shared" si="1"/>
        <v>0</v>
      </c>
      <c r="J27" s="41">
        <f t="shared" si="2"/>
        <v>0</v>
      </c>
      <c r="K27" s="32">
        <v>8</v>
      </c>
      <c r="L27" s="38">
        <v>25</v>
      </c>
      <c r="M27" s="38">
        <v>28</v>
      </c>
      <c r="N27" s="48"/>
      <c r="O27" s="26">
        <f>100-(K27*$O$84)+$O$84</f>
        <v>72</v>
      </c>
      <c r="P27" s="26">
        <f>100-(L27*$P$84)+$P$84</f>
        <v>50</v>
      </c>
      <c r="Q27" s="26">
        <f>100-(M27*$Q$84)+$Q$84</f>
        <v>25.000000000000007</v>
      </c>
      <c r="R27" s="26">
        <f t="shared" si="5"/>
        <v>0</v>
      </c>
      <c r="S27" s="41">
        <f t="shared" si="6"/>
        <v>122</v>
      </c>
      <c r="T27" s="51">
        <v>56</v>
      </c>
      <c r="U27" s="43">
        <f t="shared" si="7"/>
        <v>28.676470588235293</v>
      </c>
      <c r="V27" s="77"/>
      <c r="W27" s="43">
        <f t="shared" si="8"/>
        <v>0</v>
      </c>
      <c r="X27" s="32">
        <v>19</v>
      </c>
      <c r="Y27" s="79">
        <f>25-(X27*$Y$84)+$Y$84</f>
        <v>4.5454545454545432</v>
      </c>
      <c r="Z27" s="31"/>
      <c r="AA27" s="26"/>
      <c r="AB27" s="31"/>
      <c r="AC27" s="14"/>
      <c r="AD27" s="43">
        <f t="shared" si="9"/>
        <v>4.5454545454545432</v>
      </c>
      <c r="AE27" s="46">
        <f t="shared" si="10"/>
        <v>155.22192513368984</v>
      </c>
    </row>
    <row r="28" spans="1:31" x14ac:dyDescent="0.25">
      <c r="A28" s="3">
        <v>24</v>
      </c>
      <c r="B28" s="1" t="s">
        <v>277</v>
      </c>
      <c r="C28" s="1" t="s">
        <v>238</v>
      </c>
      <c r="D28" s="1">
        <v>1990</v>
      </c>
      <c r="E28" s="1" t="s">
        <v>232</v>
      </c>
      <c r="F28" s="38"/>
      <c r="G28" s="38"/>
      <c r="H28" s="14">
        <f t="shared" si="0"/>
        <v>0</v>
      </c>
      <c r="I28" s="14">
        <f t="shared" si="1"/>
        <v>0</v>
      </c>
      <c r="J28" s="41">
        <f t="shared" si="2"/>
        <v>0</v>
      </c>
      <c r="K28" s="32"/>
      <c r="L28" s="38"/>
      <c r="M28" s="38"/>
      <c r="N28" s="31"/>
      <c r="O28" s="26">
        <v>0</v>
      </c>
      <c r="P28" s="26">
        <v>0</v>
      </c>
      <c r="Q28" s="26">
        <v>0</v>
      </c>
      <c r="R28" s="26">
        <f t="shared" si="5"/>
        <v>0</v>
      </c>
      <c r="S28" s="41">
        <f t="shared" si="6"/>
        <v>0</v>
      </c>
      <c r="T28" s="51">
        <v>1</v>
      </c>
      <c r="U28" s="43">
        <f t="shared" si="7"/>
        <v>150</v>
      </c>
      <c r="V28" s="77"/>
      <c r="W28" s="43">
        <f t="shared" si="8"/>
        <v>0</v>
      </c>
      <c r="X28" s="32"/>
      <c r="Y28" s="26"/>
      <c r="Z28" s="31"/>
      <c r="AA28" s="14"/>
      <c r="AB28" s="31"/>
      <c r="AC28" s="14"/>
      <c r="AD28" s="43">
        <f t="shared" si="9"/>
        <v>0</v>
      </c>
      <c r="AE28" s="46">
        <f t="shared" si="10"/>
        <v>150</v>
      </c>
    </row>
    <row r="29" spans="1:31" x14ac:dyDescent="0.25">
      <c r="A29" s="3">
        <v>25</v>
      </c>
      <c r="B29" s="22" t="s">
        <v>278</v>
      </c>
      <c r="C29" s="1" t="s">
        <v>236</v>
      </c>
      <c r="D29" s="22">
        <v>2001</v>
      </c>
      <c r="E29" s="22" t="s">
        <v>10</v>
      </c>
      <c r="F29" s="38"/>
      <c r="G29" s="38"/>
      <c r="H29" s="14">
        <f t="shared" si="0"/>
        <v>0</v>
      </c>
      <c r="I29" s="14">
        <f t="shared" si="1"/>
        <v>0</v>
      </c>
      <c r="J29" s="41">
        <f t="shared" si="2"/>
        <v>0</v>
      </c>
      <c r="K29" s="32"/>
      <c r="L29" s="38">
        <v>35</v>
      </c>
      <c r="M29" s="38"/>
      <c r="N29" s="31"/>
      <c r="O29" s="26">
        <v>0</v>
      </c>
      <c r="P29" s="26">
        <f>100-(L29*$P$84)+$P$84</f>
        <v>29.166666666666661</v>
      </c>
      <c r="Q29" s="26">
        <v>0</v>
      </c>
      <c r="R29" s="26">
        <f t="shared" si="5"/>
        <v>0</v>
      </c>
      <c r="S29" s="41">
        <f t="shared" si="6"/>
        <v>29.166666666666661</v>
      </c>
      <c r="T29" s="51">
        <v>15</v>
      </c>
      <c r="U29" s="43">
        <f t="shared" si="7"/>
        <v>119.11764705882352</v>
      </c>
      <c r="V29" s="77"/>
      <c r="W29" s="43">
        <f t="shared" si="8"/>
        <v>0</v>
      </c>
      <c r="X29" s="32"/>
      <c r="Y29" s="79"/>
      <c r="Z29" s="31"/>
      <c r="AA29" s="14"/>
      <c r="AB29" s="31"/>
      <c r="AC29" s="14"/>
      <c r="AD29" s="43">
        <f t="shared" si="9"/>
        <v>0</v>
      </c>
      <c r="AE29" s="46">
        <f t="shared" si="10"/>
        <v>148.28431372549019</v>
      </c>
    </row>
    <row r="30" spans="1:31" x14ac:dyDescent="0.25">
      <c r="A30" s="3">
        <v>26</v>
      </c>
      <c r="B30" s="23" t="s">
        <v>279</v>
      </c>
      <c r="C30" s="1" t="s">
        <v>231</v>
      </c>
      <c r="D30" s="23">
        <v>1997</v>
      </c>
      <c r="E30" s="22" t="s">
        <v>243</v>
      </c>
      <c r="F30" s="38"/>
      <c r="G30" s="38"/>
      <c r="H30" s="14">
        <f t="shared" si="0"/>
        <v>0</v>
      </c>
      <c r="I30" s="14">
        <f t="shared" si="1"/>
        <v>0</v>
      </c>
      <c r="J30" s="41">
        <f t="shared" si="2"/>
        <v>0</v>
      </c>
      <c r="K30" s="32">
        <v>16</v>
      </c>
      <c r="L30" s="38">
        <v>31</v>
      </c>
      <c r="M30" s="38">
        <v>31</v>
      </c>
      <c r="N30" s="48"/>
      <c r="O30" s="26">
        <f>100-(K30*$O$84)+$O$84</f>
        <v>40</v>
      </c>
      <c r="P30" s="26">
        <f>100-(L30*$P$84)+$P$84</f>
        <v>37.499999999999993</v>
      </c>
      <c r="Q30" s="26">
        <f>100-(M30*$Q$84)+$Q$84</f>
        <v>16.666666666666664</v>
      </c>
      <c r="R30" s="26">
        <f t="shared" si="5"/>
        <v>0</v>
      </c>
      <c r="S30" s="41">
        <f t="shared" si="6"/>
        <v>77.5</v>
      </c>
      <c r="T30" s="51">
        <v>41</v>
      </c>
      <c r="U30" s="43">
        <f t="shared" si="7"/>
        <v>61.764705882352928</v>
      </c>
      <c r="V30" s="77"/>
      <c r="W30" s="43">
        <f t="shared" si="8"/>
        <v>0</v>
      </c>
      <c r="X30" s="32">
        <v>18</v>
      </c>
      <c r="Y30" s="79">
        <f>25-(X30*$Y$84)+$Y$84</f>
        <v>5.6818181818181799</v>
      </c>
      <c r="Z30" s="31">
        <v>18</v>
      </c>
      <c r="AA30" s="78">
        <f>25-(Z30*$AA$84)+$AA$84</f>
        <v>2.6315789473684195</v>
      </c>
      <c r="AB30" s="31"/>
      <c r="AC30" s="14"/>
      <c r="AD30" s="43">
        <f t="shared" si="9"/>
        <v>5.6818181818181799</v>
      </c>
      <c r="AE30" s="46">
        <f t="shared" si="10"/>
        <v>144.94652406417111</v>
      </c>
    </row>
    <row r="31" spans="1:31" x14ac:dyDescent="0.25">
      <c r="A31" s="3">
        <v>27</v>
      </c>
      <c r="B31" s="1" t="s">
        <v>244</v>
      </c>
      <c r="C31" s="1" t="s">
        <v>231</v>
      </c>
      <c r="D31" s="1">
        <v>1998</v>
      </c>
      <c r="E31" s="22" t="s">
        <v>121</v>
      </c>
      <c r="F31" s="38"/>
      <c r="G31" s="38"/>
      <c r="H31" s="14">
        <f t="shared" si="0"/>
        <v>0</v>
      </c>
      <c r="I31" s="14">
        <f t="shared" si="1"/>
        <v>0</v>
      </c>
      <c r="J31" s="41">
        <f t="shared" si="2"/>
        <v>0</v>
      </c>
      <c r="K31" s="32">
        <v>14</v>
      </c>
      <c r="L31" s="38">
        <v>21</v>
      </c>
      <c r="M31" s="38">
        <v>7</v>
      </c>
      <c r="N31" s="31"/>
      <c r="O31" s="26">
        <f>100-(K31*$O$84)+$O$84</f>
        <v>48</v>
      </c>
      <c r="P31" s="26">
        <f>100-(L31*$P$84)+$P$84</f>
        <v>58.333333333333336</v>
      </c>
      <c r="Q31" s="26">
        <f>100-(M31*$Q$84)+$Q$84</f>
        <v>83.333333333333329</v>
      </c>
      <c r="R31" s="26">
        <f t="shared" si="5"/>
        <v>0</v>
      </c>
      <c r="S31" s="41">
        <f t="shared" si="6"/>
        <v>141.66666666666666</v>
      </c>
      <c r="T31" s="51"/>
      <c r="U31" s="43">
        <v>0</v>
      </c>
      <c r="V31" s="77"/>
      <c r="W31" s="43">
        <f t="shared" si="8"/>
        <v>0</v>
      </c>
      <c r="X31" s="32"/>
      <c r="Y31" s="79"/>
      <c r="Z31" s="31"/>
      <c r="AA31" s="14"/>
      <c r="AB31" s="31"/>
      <c r="AC31" s="14"/>
      <c r="AD31" s="43">
        <f t="shared" si="9"/>
        <v>0</v>
      </c>
      <c r="AE31" s="46">
        <f t="shared" si="10"/>
        <v>141.66666666666666</v>
      </c>
    </row>
    <row r="32" spans="1:31" x14ac:dyDescent="0.25">
      <c r="A32" s="3">
        <v>28</v>
      </c>
      <c r="B32" s="1" t="s">
        <v>280</v>
      </c>
      <c r="C32" s="1" t="s">
        <v>231</v>
      </c>
      <c r="D32" s="1">
        <v>1998</v>
      </c>
      <c r="E32" s="1" t="s">
        <v>12</v>
      </c>
      <c r="F32" s="38"/>
      <c r="G32" s="38"/>
      <c r="H32" s="14">
        <f t="shared" si="0"/>
        <v>0</v>
      </c>
      <c r="I32" s="14">
        <f t="shared" si="1"/>
        <v>0</v>
      </c>
      <c r="J32" s="41">
        <f t="shared" si="2"/>
        <v>0</v>
      </c>
      <c r="K32" s="32"/>
      <c r="L32" s="38">
        <v>33</v>
      </c>
      <c r="M32" s="38">
        <v>16</v>
      </c>
      <c r="N32" s="48"/>
      <c r="O32" s="26">
        <v>0</v>
      </c>
      <c r="P32" s="26">
        <f>100-(L32*$P$84)+$P$84</f>
        <v>33.333333333333336</v>
      </c>
      <c r="Q32" s="26">
        <v>0</v>
      </c>
      <c r="R32" s="26">
        <f t="shared" si="5"/>
        <v>0</v>
      </c>
      <c r="S32" s="41">
        <f t="shared" si="6"/>
        <v>33.333333333333336</v>
      </c>
      <c r="T32" s="51">
        <v>29</v>
      </c>
      <c r="U32" s="43">
        <f t="shared" ref="U32:U38" si="11">150-(T32*$U$84)+$U$84</f>
        <v>88.235294117647058</v>
      </c>
      <c r="V32" s="77"/>
      <c r="W32" s="43">
        <f t="shared" si="8"/>
        <v>0</v>
      </c>
      <c r="X32" s="32">
        <v>9</v>
      </c>
      <c r="Y32" s="79">
        <f>25-(X32*$Y$84)+$Y$84</f>
        <v>15.909090909090908</v>
      </c>
      <c r="Z32" s="31"/>
      <c r="AA32" s="14"/>
      <c r="AB32" s="31"/>
      <c r="AC32" s="14"/>
      <c r="AD32" s="43">
        <f t="shared" si="9"/>
        <v>15.909090909090908</v>
      </c>
      <c r="AE32" s="46">
        <f t="shared" si="10"/>
        <v>137.47771836007129</v>
      </c>
    </row>
    <row r="33" spans="1:31" x14ac:dyDescent="0.25">
      <c r="A33" s="3">
        <v>29</v>
      </c>
      <c r="B33" s="1" t="s">
        <v>281</v>
      </c>
      <c r="C33" s="1" t="s">
        <v>238</v>
      </c>
      <c r="D33" s="1">
        <v>1992</v>
      </c>
      <c r="E33" s="22" t="s">
        <v>8</v>
      </c>
      <c r="F33" s="38"/>
      <c r="G33" s="38"/>
      <c r="H33" s="14">
        <f t="shared" si="0"/>
        <v>0</v>
      </c>
      <c r="I33" s="14">
        <f t="shared" si="1"/>
        <v>0</v>
      </c>
      <c r="J33" s="41">
        <f t="shared" si="2"/>
        <v>0</v>
      </c>
      <c r="K33" s="32"/>
      <c r="L33" s="38"/>
      <c r="M33" s="38"/>
      <c r="N33" s="48"/>
      <c r="O33" s="26">
        <v>0</v>
      </c>
      <c r="P33" s="26">
        <v>0</v>
      </c>
      <c r="Q33" s="26">
        <v>0</v>
      </c>
      <c r="R33" s="26">
        <f t="shared" si="5"/>
        <v>0</v>
      </c>
      <c r="S33" s="41">
        <f t="shared" si="6"/>
        <v>0</v>
      </c>
      <c r="T33" s="51">
        <v>8</v>
      </c>
      <c r="U33" s="43">
        <f t="shared" si="11"/>
        <v>134.55882352941177</v>
      </c>
      <c r="V33" s="77"/>
      <c r="W33" s="43">
        <f t="shared" si="8"/>
        <v>0</v>
      </c>
      <c r="X33" s="32"/>
      <c r="Y33" s="26"/>
      <c r="Z33" s="31"/>
      <c r="AA33" s="14"/>
      <c r="AB33" s="31"/>
      <c r="AC33" s="14"/>
      <c r="AD33" s="43">
        <f t="shared" si="9"/>
        <v>0</v>
      </c>
      <c r="AE33" s="46">
        <f t="shared" si="10"/>
        <v>134.55882352941177</v>
      </c>
    </row>
    <row r="34" spans="1:31" x14ac:dyDescent="0.25">
      <c r="A34" s="3">
        <v>30</v>
      </c>
      <c r="B34" s="1" t="s">
        <v>282</v>
      </c>
      <c r="C34" s="1" t="s">
        <v>236</v>
      </c>
      <c r="D34" s="1">
        <v>1999</v>
      </c>
      <c r="E34" s="1" t="s">
        <v>42</v>
      </c>
      <c r="F34" s="38"/>
      <c r="G34" s="38"/>
      <c r="H34" s="14">
        <f t="shared" si="0"/>
        <v>0</v>
      </c>
      <c r="I34" s="14">
        <f t="shared" si="1"/>
        <v>0</v>
      </c>
      <c r="J34" s="41">
        <f t="shared" si="2"/>
        <v>0</v>
      </c>
      <c r="K34" s="32">
        <v>20</v>
      </c>
      <c r="L34" s="38">
        <v>29</v>
      </c>
      <c r="M34" s="38"/>
      <c r="N34" s="48"/>
      <c r="O34" s="26">
        <f>100-(K34*$O$84)+$O$84</f>
        <v>24</v>
      </c>
      <c r="P34" s="26">
        <f>100-(L34*$P$84)+$P$84</f>
        <v>41.666666666666664</v>
      </c>
      <c r="Q34" s="26">
        <v>0</v>
      </c>
      <c r="R34" s="26">
        <f t="shared" si="5"/>
        <v>0</v>
      </c>
      <c r="S34" s="41">
        <f t="shared" si="6"/>
        <v>65.666666666666657</v>
      </c>
      <c r="T34" s="51">
        <v>42</v>
      </c>
      <c r="U34" s="43">
        <f t="shared" si="11"/>
        <v>59.558823529411754</v>
      </c>
      <c r="V34" s="77"/>
      <c r="W34" s="43">
        <f t="shared" si="8"/>
        <v>0</v>
      </c>
      <c r="X34" s="32">
        <v>16</v>
      </c>
      <c r="Y34" s="79">
        <f>25-(X34*$Y$84)+$Y$84</f>
        <v>7.9545454545454533</v>
      </c>
      <c r="Z34" s="31"/>
      <c r="AA34" s="14"/>
      <c r="AB34" s="31"/>
      <c r="AC34" s="14"/>
      <c r="AD34" s="43">
        <f t="shared" si="9"/>
        <v>7.9545454545454533</v>
      </c>
      <c r="AE34" s="46">
        <f t="shared" si="10"/>
        <v>133.18003565062386</v>
      </c>
    </row>
    <row r="35" spans="1:31" x14ac:dyDescent="0.25">
      <c r="A35" s="3">
        <v>31</v>
      </c>
      <c r="B35" s="1" t="s">
        <v>283</v>
      </c>
      <c r="C35" s="1" t="s">
        <v>238</v>
      </c>
      <c r="D35" s="1">
        <v>1986</v>
      </c>
      <c r="E35" s="22" t="s">
        <v>232</v>
      </c>
      <c r="F35" s="38"/>
      <c r="G35" s="38"/>
      <c r="H35" s="14">
        <f t="shared" si="0"/>
        <v>0</v>
      </c>
      <c r="I35" s="14">
        <f t="shared" si="1"/>
        <v>0</v>
      </c>
      <c r="J35" s="41">
        <f t="shared" si="2"/>
        <v>0</v>
      </c>
      <c r="K35" s="32"/>
      <c r="L35" s="38"/>
      <c r="M35" s="38"/>
      <c r="N35" s="31"/>
      <c r="O35" s="26">
        <v>0</v>
      </c>
      <c r="P35" s="26">
        <v>0</v>
      </c>
      <c r="Q35" s="26">
        <v>0</v>
      </c>
      <c r="R35" s="26">
        <f t="shared" si="5"/>
        <v>0</v>
      </c>
      <c r="S35" s="41">
        <f t="shared" si="6"/>
        <v>0</v>
      </c>
      <c r="T35" s="51">
        <v>10</v>
      </c>
      <c r="U35" s="43">
        <f t="shared" si="11"/>
        <v>130.14705882352942</v>
      </c>
      <c r="V35" s="77"/>
      <c r="W35" s="43">
        <f t="shared" si="8"/>
        <v>0</v>
      </c>
      <c r="X35" s="32"/>
      <c r="Y35" s="26"/>
      <c r="Z35" s="31"/>
      <c r="AA35" s="14"/>
      <c r="AB35" s="31"/>
      <c r="AC35" s="14"/>
      <c r="AD35" s="43">
        <f t="shared" si="9"/>
        <v>0</v>
      </c>
      <c r="AE35" s="46">
        <f t="shared" si="10"/>
        <v>130.14705882352942</v>
      </c>
    </row>
    <row r="36" spans="1:31" x14ac:dyDescent="0.25">
      <c r="A36" s="3">
        <v>32</v>
      </c>
      <c r="B36" s="22" t="s">
        <v>284</v>
      </c>
      <c r="C36" s="22" t="s">
        <v>238</v>
      </c>
      <c r="D36" s="22">
        <v>1996</v>
      </c>
      <c r="E36" s="22" t="s">
        <v>201</v>
      </c>
      <c r="F36" s="38"/>
      <c r="G36" s="38"/>
      <c r="H36" s="14">
        <f t="shared" si="0"/>
        <v>0</v>
      </c>
      <c r="I36" s="14">
        <f t="shared" si="1"/>
        <v>0</v>
      </c>
      <c r="J36" s="41">
        <f t="shared" si="2"/>
        <v>0</v>
      </c>
      <c r="K36" s="32"/>
      <c r="L36" s="38"/>
      <c r="M36" s="38"/>
      <c r="N36" s="48"/>
      <c r="O36" s="26">
        <v>0</v>
      </c>
      <c r="P36" s="26">
        <v>0</v>
      </c>
      <c r="Q36" s="26">
        <v>0</v>
      </c>
      <c r="R36" s="26">
        <f t="shared" si="5"/>
        <v>0</v>
      </c>
      <c r="S36" s="41">
        <f t="shared" si="6"/>
        <v>0</v>
      </c>
      <c r="T36" s="51">
        <v>16</v>
      </c>
      <c r="U36" s="43">
        <f t="shared" si="11"/>
        <v>116.91176470588235</v>
      </c>
      <c r="V36" s="77"/>
      <c r="W36" s="43">
        <f t="shared" si="8"/>
        <v>0</v>
      </c>
      <c r="X36" s="32"/>
      <c r="Y36" s="26"/>
      <c r="Z36" s="31"/>
      <c r="AA36" s="14"/>
      <c r="AB36" s="31"/>
      <c r="AC36" s="14"/>
      <c r="AD36" s="43">
        <f t="shared" si="9"/>
        <v>0</v>
      </c>
      <c r="AE36" s="46">
        <f t="shared" si="10"/>
        <v>116.91176470588235</v>
      </c>
    </row>
    <row r="37" spans="1:31" x14ac:dyDescent="0.25">
      <c r="A37" s="3">
        <v>33</v>
      </c>
      <c r="B37" s="22" t="s">
        <v>285</v>
      </c>
      <c r="C37" s="22" t="s">
        <v>236</v>
      </c>
      <c r="D37" s="22">
        <v>2001</v>
      </c>
      <c r="E37" s="22" t="s">
        <v>8</v>
      </c>
      <c r="F37" s="38"/>
      <c r="G37" s="38"/>
      <c r="H37" s="14">
        <f t="shared" ref="H37:H68" si="12">50-(F37*$H$84)+$H$84</f>
        <v>0</v>
      </c>
      <c r="I37" s="14">
        <f t="shared" ref="I37:I68" si="13">50-(G37*$I$84)+$I$84</f>
        <v>0</v>
      </c>
      <c r="J37" s="41">
        <f t="shared" ref="J37:J68" si="14">MAX(H37:I37)</f>
        <v>0</v>
      </c>
      <c r="K37" s="32"/>
      <c r="L37" s="38"/>
      <c r="M37" s="38"/>
      <c r="N37" s="48"/>
      <c r="O37" s="26">
        <v>0</v>
      </c>
      <c r="P37" s="26">
        <v>0</v>
      </c>
      <c r="Q37" s="26">
        <v>0</v>
      </c>
      <c r="R37" s="26">
        <f t="shared" ref="R37:R68" si="15">100-(N37*$R$84)+$R$84</f>
        <v>0</v>
      </c>
      <c r="S37" s="41">
        <f t="shared" ref="S37:S68" si="16">LARGE(O37:R37,1)+LARGE(O37:R37,2)</f>
        <v>0</v>
      </c>
      <c r="T37" s="51">
        <v>18</v>
      </c>
      <c r="U37" s="43">
        <f t="shared" si="11"/>
        <v>112.49999999999999</v>
      </c>
      <c r="V37" s="77"/>
      <c r="W37" s="43">
        <f t="shared" ref="W37:W68" si="17">150-(V37*$W$84)+$W$84</f>
        <v>0</v>
      </c>
      <c r="X37" s="32"/>
      <c r="Y37" s="26"/>
      <c r="Z37" s="31"/>
      <c r="AA37" s="14"/>
      <c r="AB37" s="31"/>
      <c r="AC37" s="14"/>
      <c r="AD37" s="43">
        <f t="shared" ref="AD37:AD68" si="18">MAX(Y37,AA37,AC37)</f>
        <v>0</v>
      </c>
      <c r="AE37" s="46">
        <f t="shared" ref="AE37:AE68" si="19">J37+S37+U37+W37+AD37</f>
        <v>112.49999999999999</v>
      </c>
    </row>
    <row r="38" spans="1:31" x14ac:dyDescent="0.25">
      <c r="A38" s="74">
        <v>34</v>
      </c>
      <c r="B38" s="74" t="s">
        <v>286</v>
      </c>
      <c r="C38" s="74" t="s">
        <v>258</v>
      </c>
      <c r="D38" s="74">
        <v>1970</v>
      </c>
      <c r="E38" s="76" t="s">
        <v>203</v>
      </c>
      <c r="F38" s="38"/>
      <c r="G38" s="38"/>
      <c r="H38" s="14">
        <f t="shared" si="12"/>
        <v>0</v>
      </c>
      <c r="I38" s="14">
        <f t="shared" si="13"/>
        <v>0</v>
      </c>
      <c r="J38" s="41">
        <f t="shared" si="14"/>
        <v>0</v>
      </c>
      <c r="K38" s="32">
        <v>15</v>
      </c>
      <c r="L38" s="38">
        <v>41</v>
      </c>
      <c r="M38" s="38"/>
      <c r="N38" s="48"/>
      <c r="O38" s="26">
        <f>100-(K38*$O$84)+$O$84</f>
        <v>44</v>
      </c>
      <c r="P38" s="26">
        <f>100-(L38*$P$84)+$P$84</f>
        <v>16.666666666666661</v>
      </c>
      <c r="Q38" s="26">
        <v>0</v>
      </c>
      <c r="R38" s="26">
        <f t="shared" si="15"/>
        <v>0</v>
      </c>
      <c r="S38" s="41">
        <f t="shared" si="16"/>
        <v>60.666666666666657</v>
      </c>
      <c r="T38" s="51">
        <v>46</v>
      </c>
      <c r="U38" s="43">
        <f t="shared" si="11"/>
        <v>50.735294117647044</v>
      </c>
      <c r="V38" s="77"/>
      <c r="W38" s="43">
        <f t="shared" si="17"/>
        <v>0</v>
      </c>
      <c r="X38" s="32"/>
      <c r="Y38" s="79"/>
      <c r="Z38" s="31"/>
      <c r="AA38" s="14"/>
      <c r="AB38" s="31"/>
      <c r="AC38" s="14"/>
      <c r="AD38" s="43">
        <f t="shared" si="18"/>
        <v>0</v>
      </c>
      <c r="AE38" s="46">
        <f t="shared" si="19"/>
        <v>111.4019607843137</v>
      </c>
    </row>
    <row r="39" spans="1:31" x14ac:dyDescent="0.25">
      <c r="A39" s="3">
        <v>35</v>
      </c>
      <c r="B39" s="1" t="s">
        <v>248</v>
      </c>
      <c r="C39" s="1" t="s">
        <v>236</v>
      </c>
      <c r="D39" s="1">
        <v>2000</v>
      </c>
      <c r="E39" s="1" t="s">
        <v>7</v>
      </c>
      <c r="F39" s="38"/>
      <c r="G39" s="38"/>
      <c r="H39" s="14">
        <f t="shared" si="12"/>
        <v>0</v>
      </c>
      <c r="I39" s="14">
        <f t="shared" si="13"/>
        <v>0</v>
      </c>
      <c r="J39" s="41">
        <f t="shared" si="14"/>
        <v>0</v>
      </c>
      <c r="K39" s="32">
        <v>18</v>
      </c>
      <c r="L39" s="38">
        <v>19</v>
      </c>
      <c r="M39" s="38">
        <v>23</v>
      </c>
      <c r="N39" s="31"/>
      <c r="O39" s="26">
        <f>100-(K39*$O$84)+$O$84</f>
        <v>32</v>
      </c>
      <c r="P39" s="26">
        <f>100-(L39*$P$84)+$P$84</f>
        <v>62.5</v>
      </c>
      <c r="Q39" s="26">
        <f>100-(M39*$Q$84)+$Q$84</f>
        <v>38.888888888888893</v>
      </c>
      <c r="R39" s="26">
        <f t="shared" si="15"/>
        <v>0</v>
      </c>
      <c r="S39" s="41">
        <f t="shared" si="16"/>
        <v>101.38888888888889</v>
      </c>
      <c r="T39" s="51"/>
      <c r="U39" s="43">
        <v>0</v>
      </c>
      <c r="V39" s="77"/>
      <c r="W39" s="43">
        <f t="shared" si="17"/>
        <v>0</v>
      </c>
      <c r="X39" s="32">
        <v>15</v>
      </c>
      <c r="Y39" s="79">
        <f>25-(X39*$Y$84)+$Y$84</f>
        <v>9.0909090909090899</v>
      </c>
      <c r="Z39" s="31"/>
      <c r="AA39" s="14"/>
      <c r="AB39" s="31"/>
      <c r="AC39" s="14"/>
      <c r="AD39" s="43">
        <f t="shared" si="18"/>
        <v>9.0909090909090899</v>
      </c>
      <c r="AE39" s="46">
        <f t="shared" si="19"/>
        <v>110.47979797979798</v>
      </c>
    </row>
    <row r="40" spans="1:31" x14ac:dyDescent="0.25">
      <c r="A40" s="3">
        <v>36</v>
      </c>
      <c r="B40" s="1" t="s">
        <v>287</v>
      </c>
      <c r="C40" s="1" t="s">
        <v>236</v>
      </c>
      <c r="D40" s="1">
        <v>1999</v>
      </c>
      <c r="E40" s="1" t="s">
        <v>13</v>
      </c>
      <c r="F40" s="38"/>
      <c r="G40" s="38"/>
      <c r="H40" s="14">
        <f t="shared" si="12"/>
        <v>0</v>
      </c>
      <c r="I40" s="14">
        <f t="shared" si="13"/>
        <v>0</v>
      </c>
      <c r="J40" s="41">
        <f t="shared" si="14"/>
        <v>0</v>
      </c>
      <c r="K40" s="32"/>
      <c r="L40" s="38"/>
      <c r="M40" s="38">
        <v>26</v>
      </c>
      <c r="N40" s="48"/>
      <c r="O40" s="26">
        <v>0</v>
      </c>
      <c r="P40" s="26">
        <v>0</v>
      </c>
      <c r="Q40" s="26">
        <f>100-(M40*$Q$84)+$Q$84</f>
        <v>30.555555555555564</v>
      </c>
      <c r="R40" s="26">
        <f t="shared" si="15"/>
        <v>0</v>
      </c>
      <c r="S40" s="41">
        <f t="shared" si="16"/>
        <v>30.555555555555564</v>
      </c>
      <c r="T40" s="51">
        <v>33</v>
      </c>
      <c r="U40" s="43">
        <f t="shared" ref="U40:U55" si="20">150-(T40*$U$84)+$U$84</f>
        <v>79.411764705882348</v>
      </c>
      <c r="V40" s="77"/>
      <c r="W40" s="43">
        <f t="shared" si="17"/>
        <v>0</v>
      </c>
      <c r="X40" s="32"/>
      <c r="Y40" s="79"/>
      <c r="Z40" s="31"/>
      <c r="AA40" s="14"/>
      <c r="AB40" s="31"/>
      <c r="AC40" s="14"/>
      <c r="AD40" s="43">
        <f t="shared" si="18"/>
        <v>0</v>
      </c>
      <c r="AE40" s="46">
        <f t="shared" si="19"/>
        <v>109.96732026143792</v>
      </c>
    </row>
    <row r="41" spans="1:31" x14ac:dyDescent="0.25">
      <c r="A41" s="3">
        <v>37</v>
      </c>
      <c r="B41" s="1" t="s">
        <v>288</v>
      </c>
      <c r="C41" s="1" t="s">
        <v>236</v>
      </c>
      <c r="D41" s="1">
        <v>2001</v>
      </c>
      <c r="E41" s="22" t="s">
        <v>372</v>
      </c>
      <c r="F41" s="38"/>
      <c r="G41" s="38"/>
      <c r="H41" s="14">
        <f t="shared" si="12"/>
        <v>0</v>
      </c>
      <c r="I41" s="14">
        <f t="shared" si="13"/>
        <v>0</v>
      </c>
      <c r="J41" s="41">
        <f t="shared" si="14"/>
        <v>0</v>
      </c>
      <c r="K41" s="32"/>
      <c r="L41" s="38"/>
      <c r="M41" s="38"/>
      <c r="N41" s="31"/>
      <c r="O41" s="26">
        <v>0</v>
      </c>
      <c r="P41" s="26">
        <v>0</v>
      </c>
      <c r="Q41" s="26">
        <v>0</v>
      </c>
      <c r="R41" s="26">
        <f t="shared" si="15"/>
        <v>0</v>
      </c>
      <c r="S41" s="41">
        <f t="shared" si="16"/>
        <v>0</v>
      </c>
      <c r="T41" s="51">
        <v>20</v>
      </c>
      <c r="U41" s="43">
        <f t="shared" si="20"/>
        <v>108.08823529411764</v>
      </c>
      <c r="V41" s="77"/>
      <c r="W41" s="43">
        <f t="shared" si="17"/>
        <v>0</v>
      </c>
      <c r="X41" s="32"/>
      <c r="Y41" s="26"/>
      <c r="Z41" s="31"/>
      <c r="AA41" s="14"/>
      <c r="AB41" s="31"/>
      <c r="AC41" s="14"/>
      <c r="AD41" s="43">
        <f t="shared" si="18"/>
        <v>0</v>
      </c>
      <c r="AE41" s="46">
        <f t="shared" si="19"/>
        <v>108.08823529411764</v>
      </c>
    </row>
    <row r="42" spans="1:31" x14ac:dyDescent="0.25">
      <c r="A42" s="3">
        <v>38</v>
      </c>
      <c r="B42" s="1" t="s">
        <v>289</v>
      </c>
      <c r="C42" s="1" t="s">
        <v>238</v>
      </c>
      <c r="D42" s="1">
        <v>1996</v>
      </c>
      <c r="E42" s="1" t="s">
        <v>372</v>
      </c>
      <c r="F42" s="38"/>
      <c r="G42" s="38"/>
      <c r="H42" s="14">
        <f t="shared" si="12"/>
        <v>0</v>
      </c>
      <c r="I42" s="14">
        <f t="shared" si="13"/>
        <v>0</v>
      </c>
      <c r="J42" s="41">
        <f t="shared" si="14"/>
        <v>0</v>
      </c>
      <c r="K42" s="32"/>
      <c r="L42" s="38"/>
      <c r="M42" s="38"/>
      <c r="N42" s="48"/>
      <c r="O42" s="26">
        <v>0</v>
      </c>
      <c r="P42" s="26">
        <v>0</v>
      </c>
      <c r="Q42" s="26">
        <v>0</v>
      </c>
      <c r="R42" s="26">
        <f t="shared" si="15"/>
        <v>0</v>
      </c>
      <c r="S42" s="41">
        <f t="shared" si="16"/>
        <v>0</v>
      </c>
      <c r="T42" s="51">
        <v>23</v>
      </c>
      <c r="U42" s="43">
        <f t="shared" si="20"/>
        <v>101.4705882352941</v>
      </c>
      <c r="V42" s="77"/>
      <c r="W42" s="43">
        <f t="shared" si="17"/>
        <v>0</v>
      </c>
      <c r="X42" s="32"/>
      <c r="Y42" s="26"/>
      <c r="Z42" s="31"/>
      <c r="AA42" s="14"/>
      <c r="AB42" s="31"/>
      <c r="AC42" s="14"/>
      <c r="AD42" s="43">
        <f t="shared" si="18"/>
        <v>0</v>
      </c>
      <c r="AE42" s="46">
        <f t="shared" si="19"/>
        <v>101.4705882352941</v>
      </c>
    </row>
    <row r="43" spans="1:31" x14ac:dyDescent="0.25">
      <c r="A43" s="3">
        <v>39</v>
      </c>
      <c r="B43" s="1" t="s">
        <v>290</v>
      </c>
      <c r="C43" s="1" t="s">
        <v>231</v>
      </c>
      <c r="D43" s="1">
        <v>1997</v>
      </c>
      <c r="E43" s="1" t="s">
        <v>15</v>
      </c>
      <c r="F43" s="38"/>
      <c r="G43" s="38"/>
      <c r="H43" s="14">
        <f t="shared" si="12"/>
        <v>0</v>
      </c>
      <c r="I43" s="14">
        <f t="shared" si="13"/>
        <v>0</v>
      </c>
      <c r="J43" s="41">
        <f t="shared" si="14"/>
        <v>0</v>
      </c>
      <c r="K43" s="32"/>
      <c r="L43" s="38"/>
      <c r="M43" s="38"/>
      <c r="N43" s="31"/>
      <c r="O43" s="26">
        <v>0</v>
      </c>
      <c r="P43" s="26">
        <v>0</v>
      </c>
      <c r="Q43" s="26">
        <v>0</v>
      </c>
      <c r="R43" s="26">
        <f t="shared" si="15"/>
        <v>0</v>
      </c>
      <c r="S43" s="41">
        <f t="shared" si="16"/>
        <v>0</v>
      </c>
      <c r="T43" s="51">
        <v>24</v>
      </c>
      <c r="U43" s="43">
        <f t="shared" si="20"/>
        <v>99.264705882352942</v>
      </c>
      <c r="V43" s="77"/>
      <c r="W43" s="43">
        <f t="shared" si="17"/>
        <v>0</v>
      </c>
      <c r="X43" s="32"/>
      <c r="Y43" s="26"/>
      <c r="Z43" s="31"/>
      <c r="AA43" s="14"/>
      <c r="AB43" s="31"/>
      <c r="AC43" s="14"/>
      <c r="AD43" s="43">
        <f t="shared" si="18"/>
        <v>0</v>
      </c>
      <c r="AE43" s="46">
        <f t="shared" si="19"/>
        <v>99.264705882352942</v>
      </c>
    </row>
    <row r="44" spans="1:31" x14ac:dyDescent="0.25">
      <c r="A44" s="3">
        <v>40</v>
      </c>
      <c r="B44" s="1" t="s">
        <v>39</v>
      </c>
      <c r="C44" s="1" t="s">
        <v>236</v>
      </c>
      <c r="D44" s="1">
        <v>2003</v>
      </c>
      <c r="E44" s="1" t="s">
        <v>77</v>
      </c>
      <c r="F44" s="38"/>
      <c r="G44" s="38"/>
      <c r="H44" s="14">
        <f t="shared" si="12"/>
        <v>0</v>
      </c>
      <c r="I44" s="14">
        <f t="shared" si="13"/>
        <v>0</v>
      </c>
      <c r="J44" s="41">
        <f t="shared" si="14"/>
        <v>0</v>
      </c>
      <c r="K44" s="32"/>
      <c r="L44" s="38"/>
      <c r="M44" s="38"/>
      <c r="N44" s="48"/>
      <c r="O44" s="26">
        <v>0</v>
      </c>
      <c r="P44" s="26">
        <v>0</v>
      </c>
      <c r="Q44" s="26">
        <v>0</v>
      </c>
      <c r="R44" s="26">
        <f t="shared" si="15"/>
        <v>0</v>
      </c>
      <c r="S44" s="41">
        <f t="shared" si="16"/>
        <v>0</v>
      </c>
      <c r="T44" s="51">
        <v>25</v>
      </c>
      <c r="U44" s="43">
        <f t="shared" si="20"/>
        <v>97.058823529411754</v>
      </c>
      <c r="V44" s="77"/>
      <c r="W44" s="43">
        <f t="shared" si="17"/>
        <v>0</v>
      </c>
      <c r="X44" s="32"/>
      <c r="Y44" s="26"/>
      <c r="Z44" s="31"/>
      <c r="AA44" s="14"/>
      <c r="AB44" s="31"/>
      <c r="AC44" s="14"/>
      <c r="AD44" s="43">
        <f t="shared" si="18"/>
        <v>0</v>
      </c>
      <c r="AE44" s="46">
        <f t="shared" si="19"/>
        <v>97.058823529411754</v>
      </c>
    </row>
    <row r="45" spans="1:31" x14ac:dyDescent="0.25">
      <c r="A45" s="3">
        <v>41</v>
      </c>
      <c r="B45" s="22" t="s">
        <v>291</v>
      </c>
      <c r="C45" s="22" t="s">
        <v>231</v>
      </c>
      <c r="D45" s="22">
        <v>1998</v>
      </c>
      <c r="E45" s="22" t="s">
        <v>13</v>
      </c>
      <c r="F45" s="38"/>
      <c r="G45" s="38"/>
      <c r="H45" s="14">
        <f t="shared" si="12"/>
        <v>0</v>
      </c>
      <c r="I45" s="14">
        <f t="shared" si="13"/>
        <v>0</v>
      </c>
      <c r="J45" s="41">
        <f t="shared" si="14"/>
        <v>0</v>
      </c>
      <c r="K45" s="32"/>
      <c r="L45" s="38"/>
      <c r="M45" s="38">
        <v>24</v>
      </c>
      <c r="N45" s="48"/>
      <c r="O45" s="26">
        <v>0</v>
      </c>
      <c r="P45" s="26">
        <v>0</v>
      </c>
      <c r="Q45" s="26">
        <f>100-(M45*$Q$84)+$Q$84</f>
        <v>36.111111111111121</v>
      </c>
      <c r="R45" s="26">
        <f t="shared" si="15"/>
        <v>0</v>
      </c>
      <c r="S45" s="41">
        <f t="shared" si="16"/>
        <v>36.111111111111121</v>
      </c>
      <c r="T45" s="51">
        <v>43</v>
      </c>
      <c r="U45" s="43">
        <f t="shared" si="20"/>
        <v>57.35294117647058</v>
      </c>
      <c r="V45" s="77"/>
      <c r="W45" s="43">
        <f t="shared" si="17"/>
        <v>0</v>
      </c>
      <c r="X45" s="32"/>
      <c r="Y45" s="79"/>
      <c r="Z45" s="31"/>
      <c r="AA45" s="14"/>
      <c r="AB45" s="31"/>
      <c r="AC45" s="14"/>
      <c r="AD45" s="43">
        <f t="shared" si="18"/>
        <v>0</v>
      </c>
      <c r="AE45" s="46">
        <f t="shared" si="19"/>
        <v>93.464052287581694</v>
      </c>
    </row>
    <row r="46" spans="1:31" x14ac:dyDescent="0.25">
      <c r="A46" s="3">
        <v>42</v>
      </c>
      <c r="B46" s="1" t="s">
        <v>292</v>
      </c>
      <c r="C46" s="1" t="s">
        <v>231</v>
      </c>
      <c r="D46" s="1">
        <v>1998</v>
      </c>
      <c r="E46" s="1" t="s">
        <v>293</v>
      </c>
      <c r="F46" s="38"/>
      <c r="G46" s="38"/>
      <c r="H46" s="14">
        <f t="shared" si="12"/>
        <v>0</v>
      </c>
      <c r="I46" s="14">
        <f t="shared" si="13"/>
        <v>0</v>
      </c>
      <c r="J46" s="41">
        <f t="shared" si="14"/>
        <v>0</v>
      </c>
      <c r="K46" s="32"/>
      <c r="L46" s="38">
        <v>26</v>
      </c>
      <c r="M46" s="38"/>
      <c r="N46" s="31"/>
      <c r="O46" s="26">
        <v>0</v>
      </c>
      <c r="P46" s="26">
        <f>100-(L46*$P$84)+$P$84</f>
        <v>47.916666666666664</v>
      </c>
      <c r="Q46" s="26">
        <v>0</v>
      </c>
      <c r="R46" s="26">
        <f t="shared" si="15"/>
        <v>0</v>
      </c>
      <c r="S46" s="41">
        <f t="shared" si="16"/>
        <v>47.916666666666664</v>
      </c>
      <c r="T46" s="51">
        <v>54</v>
      </c>
      <c r="U46" s="43">
        <f t="shared" si="20"/>
        <v>33.088235294117638</v>
      </c>
      <c r="V46" s="77"/>
      <c r="W46" s="43">
        <f t="shared" si="17"/>
        <v>0</v>
      </c>
      <c r="X46" s="32">
        <v>20</v>
      </c>
      <c r="Y46" s="79">
        <f>25-(X46*$Y$84)+$Y$84</f>
        <v>3.4090909090909065</v>
      </c>
      <c r="Z46" s="31"/>
      <c r="AA46" s="14"/>
      <c r="AB46" s="31"/>
      <c r="AC46" s="14"/>
      <c r="AD46" s="43">
        <f t="shared" si="18"/>
        <v>3.4090909090909065</v>
      </c>
      <c r="AE46" s="46">
        <f t="shared" si="19"/>
        <v>84.413992869875216</v>
      </c>
    </row>
    <row r="47" spans="1:31" x14ac:dyDescent="0.25">
      <c r="A47" s="3">
        <v>43</v>
      </c>
      <c r="B47" s="22" t="s">
        <v>294</v>
      </c>
      <c r="C47" s="22" t="s">
        <v>236</v>
      </c>
      <c r="D47" s="22">
        <v>2001</v>
      </c>
      <c r="E47" s="22" t="s">
        <v>9</v>
      </c>
      <c r="F47" s="38"/>
      <c r="G47" s="38"/>
      <c r="H47" s="14">
        <f t="shared" si="12"/>
        <v>0</v>
      </c>
      <c r="I47" s="14">
        <f t="shared" si="13"/>
        <v>0</v>
      </c>
      <c r="J47" s="41">
        <f t="shared" si="14"/>
        <v>0</v>
      </c>
      <c r="K47" s="32"/>
      <c r="L47" s="38"/>
      <c r="M47" s="38"/>
      <c r="N47" s="48"/>
      <c r="O47" s="26">
        <v>0</v>
      </c>
      <c r="P47" s="26">
        <v>0</v>
      </c>
      <c r="Q47" s="26">
        <v>0</v>
      </c>
      <c r="R47" s="26">
        <f t="shared" si="15"/>
        <v>0</v>
      </c>
      <c r="S47" s="41">
        <f t="shared" si="16"/>
        <v>0</v>
      </c>
      <c r="T47" s="51">
        <v>31</v>
      </c>
      <c r="U47" s="43">
        <f t="shared" si="20"/>
        <v>83.823529411764696</v>
      </c>
      <c r="V47" s="77"/>
      <c r="W47" s="43">
        <f t="shared" si="17"/>
        <v>0</v>
      </c>
      <c r="X47" s="32"/>
      <c r="Y47" s="26"/>
      <c r="Z47" s="31"/>
      <c r="AA47" s="14"/>
      <c r="AB47" s="31"/>
      <c r="AC47" s="14"/>
      <c r="AD47" s="43">
        <f t="shared" si="18"/>
        <v>0</v>
      </c>
      <c r="AE47" s="46">
        <f t="shared" si="19"/>
        <v>83.823529411764696</v>
      </c>
    </row>
    <row r="48" spans="1:31" x14ac:dyDescent="0.25">
      <c r="A48" s="3">
        <v>44</v>
      </c>
      <c r="B48" s="1" t="s">
        <v>295</v>
      </c>
      <c r="C48" s="1" t="s">
        <v>236</v>
      </c>
      <c r="D48" s="1">
        <v>2001</v>
      </c>
      <c r="E48" s="1" t="s">
        <v>42</v>
      </c>
      <c r="F48" s="38"/>
      <c r="G48" s="38"/>
      <c r="H48" s="14">
        <f t="shared" si="12"/>
        <v>0</v>
      </c>
      <c r="I48" s="14">
        <f t="shared" si="13"/>
        <v>0</v>
      </c>
      <c r="J48" s="41">
        <f t="shared" si="14"/>
        <v>0</v>
      </c>
      <c r="K48" s="32"/>
      <c r="L48" s="38">
        <v>32</v>
      </c>
      <c r="M48" s="38"/>
      <c r="N48" s="31"/>
      <c r="O48" s="26">
        <v>0</v>
      </c>
      <c r="P48" s="26">
        <f>100-(L48*$P$84)+$P$84</f>
        <v>35.416666666666664</v>
      </c>
      <c r="Q48" s="26">
        <v>0</v>
      </c>
      <c r="R48" s="26">
        <f t="shared" si="15"/>
        <v>0</v>
      </c>
      <c r="S48" s="41">
        <f t="shared" si="16"/>
        <v>35.416666666666664</v>
      </c>
      <c r="T48" s="51">
        <v>57</v>
      </c>
      <c r="U48" s="43">
        <f t="shared" si="20"/>
        <v>26.470588235294105</v>
      </c>
      <c r="V48" s="77"/>
      <c r="W48" s="43">
        <f t="shared" si="17"/>
        <v>0</v>
      </c>
      <c r="X48" s="32">
        <v>5</v>
      </c>
      <c r="Y48" s="79">
        <f>25-(X48*$Y$84)+$Y$84</f>
        <v>20.454545454545453</v>
      </c>
      <c r="Z48" s="31"/>
      <c r="AA48" s="14"/>
      <c r="AB48" s="31"/>
      <c r="AC48" s="14"/>
      <c r="AD48" s="43">
        <f t="shared" si="18"/>
        <v>20.454545454545453</v>
      </c>
      <c r="AE48" s="46">
        <f t="shared" si="19"/>
        <v>82.341800356506226</v>
      </c>
    </row>
    <row r="49" spans="1:31" x14ac:dyDescent="0.25">
      <c r="A49" s="3">
        <v>45</v>
      </c>
      <c r="B49" s="23" t="s">
        <v>296</v>
      </c>
      <c r="C49" s="1" t="s">
        <v>231</v>
      </c>
      <c r="D49" s="23">
        <v>1997</v>
      </c>
      <c r="E49" s="22" t="s">
        <v>12</v>
      </c>
      <c r="F49" s="38"/>
      <c r="G49" s="38"/>
      <c r="H49" s="14">
        <f t="shared" si="12"/>
        <v>0</v>
      </c>
      <c r="I49" s="14">
        <f t="shared" si="13"/>
        <v>0</v>
      </c>
      <c r="J49" s="41">
        <f t="shared" si="14"/>
        <v>0</v>
      </c>
      <c r="K49" s="32"/>
      <c r="L49" s="38">
        <v>38</v>
      </c>
      <c r="M49" s="38"/>
      <c r="N49" s="48"/>
      <c r="O49" s="26">
        <v>0</v>
      </c>
      <c r="P49" s="26">
        <f>100-(L49*$P$84)+$P$84</f>
        <v>22.916666666666661</v>
      </c>
      <c r="Q49" s="26">
        <v>0</v>
      </c>
      <c r="R49" s="26">
        <f t="shared" si="15"/>
        <v>0</v>
      </c>
      <c r="S49" s="41">
        <f t="shared" si="16"/>
        <v>22.916666666666661</v>
      </c>
      <c r="T49" s="51">
        <v>49</v>
      </c>
      <c r="U49" s="43">
        <f t="shared" si="20"/>
        <v>44.117647058823522</v>
      </c>
      <c r="V49" s="77"/>
      <c r="W49" s="43">
        <f t="shared" si="17"/>
        <v>0</v>
      </c>
      <c r="X49" s="32">
        <v>10</v>
      </c>
      <c r="Y49" s="79">
        <f>25-(X49*$Y$84)+$Y$84</f>
        <v>14.772727272727272</v>
      </c>
      <c r="Z49" s="31"/>
      <c r="AA49" s="14"/>
      <c r="AB49" s="31"/>
      <c r="AC49" s="14"/>
      <c r="AD49" s="43">
        <f t="shared" si="18"/>
        <v>14.772727272727272</v>
      </c>
      <c r="AE49" s="46">
        <f t="shared" si="19"/>
        <v>81.807040998217445</v>
      </c>
    </row>
    <row r="50" spans="1:31" x14ac:dyDescent="0.25">
      <c r="A50" s="3">
        <v>46</v>
      </c>
      <c r="B50" s="22" t="s">
        <v>297</v>
      </c>
      <c r="C50" s="22" t="s">
        <v>238</v>
      </c>
      <c r="D50" s="22">
        <v>1986</v>
      </c>
      <c r="E50" s="22" t="s">
        <v>259</v>
      </c>
      <c r="F50" s="38"/>
      <c r="G50" s="38"/>
      <c r="H50" s="14">
        <f t="shared" si="12"/>
        <v>0</v>
      </c>
      <c r="I50" s="14">
        <f t="shared" si="13"/>
        <v>0</v>
      </c>
      <c r="J50" s="41">
        <f t="shared" si="14"/>
        <v>0</v>
      </c>
      <c r="K50" s="32"/>
      <c r="L50" s="38">
        <v>34</v>
      </c>
      <c r="M50" s="38"/>
      <c r="N50" s="48"/>
      <c r="O50" s="26">
        <v>0</v>
      </c>
      <c r="P50" s="26">
        <f>100-(L50*$P$84)+$P$84</f>
        <v>31.249999999999989</v>
      </c>
      <c r="Q50" s="26">
        <v>0</v>
      </c>
      <c r="R50" s="26">
        <f t="shared" si="15"/>
        <v>0</v>
      </c>
      <c r="S50" s="41">
        <f t="shared" si="16"/>
        <v>31.249999999999989</v>
      </c>
      <c r="T50" s="51">
        <v>50</v>
      </c>
      <c r="U50" s="43">
        <f t="shared" si="20"/>
        <v>41.911764705882348</v>
      </c>
      <c r="V50" s="77"/>
      <c r="W50" s="43">
        <f t="shared" si="17"/>
        <v>0</v>
      </c>
      <c r="X50" s="32"/>
      <c r="Y50" s="79"/>
      <c r="Z50" s="31"/>
      <c r="AA50" s="14"/>
      <c r="AB50" s="31"/>
      <c r="AC50" s="14"/>
      <c r="AD50" s="43">
        <f t="shared" si="18"/>
        <v>0</v>
      </c>
      <c r="AE50" s="46">
        <f t="shared" si="19"/>
        <v>73.161764705882334</v>
      </c>
    </row>
    <row r="51" spans="1:31" x14ac:dyDescent="0.25">
      <c r="A51" s="3">
        <v>47</v>
      </c>
      <c r="B51" s="1" t="s">
        <v>298</v>
      </c>
      <c r="C51" s="1" t="s">
        <v>258</v>
      </c>
      <c r="D51" s="1">
        <v>1981</v>
      </c>
      <c r="E51" s="1" t="s">
        <v>15</v>
      </c>
      <c r="F51" s="38"/>
      <c r="G51" s="38"/>
      <c r="H51" s="14">
        <f t="shared" si="12"/>
        <v>0</v>
      </c>
      <c r="I51" s="14">
        <f t="shared" si="13"/>
        <v>0</v>
      </c>
      <c r="J51" s="41">
        <f t="shared" si="14"/>
        <v>0</v>
      </c>
      <c r="K51" s="32"/>
      <c r="L51" s="38"/>
      <c r="M51" s="38"/>
      <c r="N51" s="48"/>
      <c r="O51" s="26">
        <v>0</v>
      </c>
      <c r="P51" s="26">
        <v>0</v>
      </c>
      <c r="Q51" s="26">
        <v>0</v>
      </c>
      <c r="R51" s="26">
        <f t="shared" si="15"/>
        <v>0</v>
      </c>
      <c r="S51" s="41">
        <f t="shared" si="16"/>
        <v>0</v>
      </c>
      <c r="T51" s="51">
        <v>36</v>
      </c>
      <c r="U51" s="43">
        <f t="shared" si="20"/>
        <v>72.794117647058812</v>
      </c>
      <c r="V51" s="77"/>
      <c r="W51" s="43">
        <f t="shared" si="17"/>
        <v>0</v>
      </c>
      <c r="X51" s="32"/>
      <c r="Y51" s="26"/>
      <c r="Z51" s="31"/>
      <c r="AA51" s="14"/>
      <c r="AB51" s="31"/>
      <c r="AC51" s="14"/>
      <c r="AD51" s="43">
        <f t="shared" si="18"/>
        <v>0</v>
      </c>
      <c r="AE51" s="46">
        <f t="shared" si="19"/>
        <v>72.794117647058812</v>
      </c>
    </row>
    <row r="52" spans="1:31" x14ac:dyDescent="0.25">
      <c r="A52" s="3">
        <v>48</v>
      </c>
      <c r="B52" s="1" t="s">
        <v>299</v>
      </c>
      <c r="C52" s="1" t="s">
        <v>238</v>
      </c>
      <c r="D52" s="1">
        <v>1996</v>
      </c>
      <c r="E52" s="1" t="s">
        <v>128</v>
      </c>
      <c r="F52" s="38"/>
      <c r="G52" s="38"/>
      <c r="H52" s="14">
        <f t="shared" si="12"/>
        <v>0</v>
      </c>
      <c r="I52" s="14">
        <f t="shared" si="13"/>
        <v>0</v>
      </c>
      <c r="J52" s="41">
        <f t="shared" si="14"/>
        <v>0</v>
      </c>
      <c r="K52" s="32"/>
      <c r="L52" s="38"/>
      <c r="M52" s="38"/>
      <c r="N52" s="48"/>
      <c r="O52" s="26">
        <v>0</v>
      </c>
      <c r="P52" s="26">
        <v>0</v>
      </c>
      <c r="Q52" s="26">
        <v>0</v>
      </c>
      <c r="R52" s="26">
        <f t="shared" si="15"/>
        <v>0</v>
      </c>
      <c r="S52" s="41">
        <f t="shared" si="16"/>
        <v>0</v>
      </c>
      <c r="T52" s="51">
        <v>37</v>
      </c>
      <c r="U52" s="43">
        <f t="shared" si="20"/>
        <v>70.588235294117638</v>
      </c>
      <c r="V52" s="77"/>
      <c r="W52" s="43">
        <f t="shared" si="17"/>
        <v>0</v>
      </c>
      <c r="X52" s="32"/>
      <c r="Y52" s="26"/>
      <c r="Z52" s="31"/>
      <c r="AA52" s="26"/>
      <c r="AB52" s="31"/>
      <c r="AC52" s="14"/>
      <c r="AD52" s="43">
        <f t="shared" si="18"/>
        <v>0</v>
      </c>
      <c r="AE52" s="46">
        <f t="shared" si="19"/>
        <v>70.588235294117638</v>
      </c>
    </row>
    <row r="53" spans="1:31" x14ac:dyDescent="0.25">
      <c r="A53" s="3">
        <v>49</v>
      </c>
      <c r="B53" s="1" t="s">
        <v>300</v>
      </c>
      <c r="C53" s="1" t="s">
        <v>236</v>
      </c>
      <c r="D53" s="1">
        <v>1999</v>
      </c>
      <c r="E53" s="1" t="s">
        <v>203</v>
      </c>
      <c r="F53" s="38"/>
      <c r="G53" s="38"/>
      <c r="H53" s="14">
        <f t="shared" si="12"/>
        <v>0</v>
      </c>
      <c r="I53" s="14">
        <f t="shared" si="13"/>
        <v>0</v>
      </c>
      <c r="J53" s="41">
        <f t="shared" si="14"/>
        <v>0</v>
      </c>
      <c r="K53" s="32"/>
      <c r="L53" s="38"/>
      <c r="M53" s="38"/>
      <c r="N53" s="48"/>
      <c r="O53" s="26">
        <v>0</v>
      </c>
      <c r="P53" s="26">
        <v>0</v>
      </c>
      <c r="Q53" s="26">
        <v>0</v>
      </c>
      <c r="R53" s="26">
        <f t="shared" si="15"/>
        <v>0</v>
      </c>
      <c r="S53" s="41">
        <f t="shared" si="16"/>
        <v>0</v>
      </c>
      <c r="T53" s="51">
        <v>38</v>
      </c>
      <c r="U53" s="43">
        <f t="shared" si="20"/>
        <v>68.382352941176464</v>
      </c>
      <c r="V53" s="77"/>
      <c r="W53" s="43">
        <f t="shared" si="17"/>
        <v>0</v>
      </c>
      <c r="X53" s="32"/>
      <c r="Y53" s="26"/>
      <c r="Z53" s="31"/>
      <c r="AA53" s="14"/>
      <c r="AB53" s="31"/>
      <c r="AC53" s="14"/>
      <c r="AD53" s="43">
        <f t="shared" si="18"/>
        <v>0</v>
      </c>
      <c r="AE53" s="46">
        <f t="shared" si="19"/>
        <v>68.382352941176464</v>
      </c>
    </row>
    <row r="54" spans="1:31" x14ac:dyDescent="0.25">
      <c r="A54" s="3">
        <v>50</v>
      </c>
      <c r="B54" s="1" t="s">
        <v>301</v>
      </c>
      <c r="C54" s="1" t="s">
        <v>236</v>
      </c>
      <c r="D54" s="1">
        <v>2000</v>
      </c>
      <c r="E54" s="1" t="s">
        <v>14</v>
      </c>
      <c r="F54" s="38"/>
      <c r="G54" s="38"/>
      <c r="H54" s="14">
        <f t="shared" si="12"/>
        <v>0</v>
      </c>
      <c r="I54" s="14">
        <f t="shared" si="13"/>
        <v>0</v>
      </c>
      <c r="J54" s="41">
        <f t="shared" si="14"/>
        <v>0</v>
      </c>
      <c r="K54" s="32"/>
      <c r="L54" s="38">
        <v>40</v>
      </c>
      <c r="M54" s="38"/>
      <c r="N54" s="31"/>
      <c r="O54" s="26">
        <v>0</v>
      </c>
      <c r="P54" s="26">
        <f>100-(L54*$P$84)+$P$84</f>
        <v>18.749999999999989</v>
      </c>
      <c r="Q54" s="26">
        <v>0</v>
      </c>
      <c r="R54" s="26">
        <f t="shared" si="15"/>
        <v>0</v>
      </c>
      <c r="S54" s="41">
        <f t="shared" si="16"/>
        <v>18.749999999999989</v>
      </c>
      <c r="T54" s="51">
        <v>47</v>
      </c>
      <c r="U54" s="43">
        <f t="shared" si="20"/>
        <v>48.52941176470587</v>
      </c>
      <c r="V54" s="77"/>
      <c r="W54" s="43">
        <f t="shared" si="17"/>
        <v>0</v>
      </c>
      <c r="X54" s="32"/>
      <c r="Y54" s="79"/>
      <c r="Z54" s="31"/>
      <c r="AA54" s="14"/>
      <c r="AB54" s="31"/>
      <c r="AC54" s="14"/>
      <c r="AD54" s="43">
        <f t="shared" si="18"/>
        <v>0</v>
      </c>
      <c r="AE54" s="46">
        <f t="shared" si="19"/>
        <v>67.279411764705856</v>
      </c>
    </row>
    <row r="55" spans="1:31" x14ac:dyDescent="0.25">
      <c r="A55" s="3">
        <v>51</v>
      </c>
      <c r="B55" s="1" t="s">
        <v>49</v>
      </c>
      <c r="C55" s="1" t="s">
        <v>236</v>
      </c>
      <c r="D55" s="1">
        <v>2002</v>
      </c>
      <c r="E55" s="1" t="s">
        <v>8</v>
      </c>
      <c r="F55" s="38"/>
      <c r="G55" s="38"/>
      <c r="H55" s="14">
        <f t="shared" si="12"/>
        <v>0</v>
      </c>
      <c r="I55" s="14">
        <f t="shared" si="13"/>
        <v>0</v>
      </c>
      <c r="J55" s="41">
        <f t="shared" si="14"/>
        <v>0</v>
      </c>
      <c r="K55" s="32"/>
      <c r="L55" s="38"/>
      <c r="M55" s="38"/>
      <c r="N55" s="48"/>
      <c r="O55" s="26">
        <v>0</v>
      </c>
      <c r="P55" s="26">
        <v>0</v>
      </c>
      <c r="Q55" s="26">
        <v>0</v>
      </c>
      <c r="R55" s="26">
        <f t="shared" si="15"/>
        <v>0</v>
      </c>
      <c r="S55" s="41">
        <f t="shared" si="16"/>
        <v>0</v>
      </c>
      <c r="T55" s="51">
        <v>39</v>
      </c>
      <c r="U55" s="43">
        <f t="shared" si="20"/>
        <v>66.17647058823529</v>
      </c>
      <c r="V55" s="77"/>
      <c r="W55" s="43">
        <f t="shared" si="17"/>
        <v>0</v>
      </c>
      <c r="X55" s="32"/>
      <c r="Y55" s="26"/>
      <c r="Z55" s="31"/>
      <c r="AA55" s="14"/>
      <c r="AB55" s="31"/>
      <c r="AC55" s="14"/>
      <c r="AD55" s="43">
        <f t="shared" si="18"/>
        <v>0</v>
      </c>
      <c r="AE55" s="46">
        <f t="shared" si="19"/>
        <v>66.17647058823529</v>
      </c>
    </row>
    <row r="56" spans="1:31" x14ac:dyDescent="0.25">
      <c r="A56" s="3">
        <v>52</v>
      </c>
      <c r="B56" s="1" t="s">
        <v>253</v>
      </c>
      <c r="C56" s="1" t="s">
        <v>236</v>
      </c>
      <c r="D56" s="1">
        <v>2001</v>
      </c>
      <c r="E56" s="1" t="s">
        <v>82</v>
      </c>
      <c r="F56" s="38"/>
      <c r="G56" s="38"/>
      <c r="H56" s="14">
        <f t="shared" si="12"/>
        <v>0</v>
      </c>
      <c r="I56" s="14">
        <f t="shared" si="13"/>
        <v>0</v>
      </c>
      <c r="J56" s="41">
        <f t="shared" si="14"/>
        <v>0</v>
      </c>
      <c r="K56" s="32">
        <v>21</v>
      </c>
      <c r="L56" s="38">
        <v>28</v>
      </c>
      <c r="M56" s="38">
        <v>36</v>
      </c>
      <c r="N56" s="31"/>
      <c r="O56" s="26">
        <f>100-(K56*$O$84)+$O$84</f>
        <v>20</v>
      </c>
      <c r="P56" s="26">
        <f>100-(L56*$P$84)+$P$84</f>
        <v>43.75</v>
      </c>
      <c r="Q56" s="26">
        <f>100-(M56*$Q$84)+$Q$84</f>
        <v>2.7777777777777777</v>
      </c>
      <c r="R56" s="26">
        <f t="shared" si="15"/>
        <v>0</v>
      </c>
      <c r="S56" s="41">
        <f t="shared" si="16"/>
        <v>63.75</v>
      </c>
      <c r="T56" s="51"/>
      <c r="U56" s="43">
        <v>0</v>
      </c>
      <c r="V56" s="77"/>
      <c r="W56" s="43">
        <f t="shared" si="17"/>
        <v>0</v>
      </c>
      <c r="X56" s="32"/>
      <c r="Y56" s="79"/>
      <c r="Z56" s="31"/>
      <c r="AA56" s="14"/>
      <c r="AB56" s="31"/>
      <c r="AC56" s="14"/>
      <c r="AD56" s="43">
        <f t="shared" si="18"/>
        <v>0</v>
      </c>
      <c r="AE56" s="46">
        <f t="shared" si="19"/>
        <v>63.75</v>
      </c>
    </row>
    <row r="57" spans="1:31" x14ac:dyDescent="0.25">
      <c r="A57" s="3">
        <v>53</v>
      </c>
      <c r="B57" s="22" t="s">
        <v>302</v>
      </c>
      <c r="C57" s="22" t="s">
        <v>236</v>
      </c>
      <c r="D57" s="22">
        <v>1999</v>
      </c>
      <c r="E57" s="22" t="s">
        <v>19</v>
      </c>
      <c r="F57" s="38"/>
      <c r="G57" s="38"/>
      <c r="H57" s="14">
        <f t="shared" si="12"/>
        <v>0</v>
      </c>
      <c r="I57" s="14">
        <f t="shared" si="13"/>
        <v>0</v>
      </c>
      <c r="J57" s="41">
        <f t="shared" si="14"/>
        <v>0</v>
      </c>
      <c r="K57" s="32"/>
      <c r="L57" s="38"/>
      <c r="M57" s="38"/>
      <c r="N57" s="48"/>
      <c r="O57" s="26">
        <v>0</v>
      </c>
      <c r="P57" s="26">
        <v>0</v>
      </c>
      <c r="Q57" s="26">
        <v>0</v>
      </c>
      <c r="R57" s="26">
        <f t="shared" si="15"/>
        <v>0</v>
      </c>
      <c r="S57" s="41">
        <f t="shared" si="16"/>
        <v>0</v>
      </c>
      <c r="T57" s="51">
        <v>44</v>
      </c>
      <c r="U57" s="43">
        <f>150-(T57*$U$84)+$U$84</f>
        <v>55.147058823529406</v>
      </c>
      <c r="V57" s="77"/>
      <c r="W57" s="43">
        <f t="shared" si="17"/>
        <v>0</v>
      </c>
      <c r="X57" s="32">
        <v>22</v>
      </c>
      <c r="Y57" s="79">
        <f>25-(X57*$Y$84)+$Y$84</f>
        <v>1.1363636363636329</v>
      </c>
      <c r="Z57" s="31"/>
      <c r="AA57" s="14"/>
      <c r="AB57" s="31"/>
      <c r="AC57" s="14"/>
      <c r="AD57" s="43">
        <f t="shared" si="18"/>
        <v>1.1363636363636329</v>
      </c>
      <c r="AE57" s="46">
        <f t="shared" si="19"/>
        <v>56.283422459893039</v>
      </c>
    </row>
    <row r="58" spans="1:31" x14ac:dyDescent="0.25">
      <c r="A58" s="3">
        <v>54</v>
      </c>
      <c r="B58" s="1" t="s">
        <v>303</v>
      </c>
      <c r="C58" s="1" t="s">
        <v>236</v>
      </c>
      <c r="D58" s="1">
        <v>1999</v>
      </c>
      <c r="E58" s="1" t="s">
        <v>451</v>
      </c>
      <c r="F58" s="38"/>
      <c r="G58" s="38"/>
      <c r="H58" s="14">
        <f t="shared" si="12"/>
        <v>0</v>
      </c>
      <c r="I58" s="14">
        <f t="shared" si="13"/>
        <v>0</v>
      </c>
      <c r="J58" s="41">
        <f t="shared" si="14"/>
        <v>0</v>
      </c>
      <c r="K58" s="32"/>
      <c r="L58" s="38"/>
      <c r="M58" s="38">
        <v>32</v>
      </c>
      <c r="N58" s="48"/>
      <c r="O58" s="26">
        <v>0</v>
      </c>
      <c r="P58" s="26">
        <v>0</v>
      </c>
      <c r="Q58" s="26">
        <f>100-(M58*$Q$84)+$Q$84</f>
        <v>13.888888888888893</v>
      </c>
      <c r="R58" s="26">
        <f t="shared" si="15"/>
        <v>0</v>
      </c>
      <c r="S58" s="41">
        <f t="shared" si="16"/>
        <v>13.888888888888893</v>
      </c>
      <c r="T58" s="51">
        <v>51</v>
      </c>
      <c r="U58" s="43">
        <f>150-(T58*$U$84)+$U$84</f>
        <v>39.70588235294116</v>
      </c>
      <c r="V58" s="77"/>
      <c r="W58" s="43">
        <f t="shared" si="17"/>
        <v>0</v>
      </c>
      <c r="X58" s="32"/>
      <c r="Y58" s="79"/>
      <c r="Z58" s="31">
        <v>19</v>
      </c>
      <c r="AA58" s="78">
        <f>25-(Z58*$AA$84)+$AA$84</f>
        <v>1.3157894736842106</v>
      </c>
      <c r="AB58" s="31"/>
      <c r="AC58" s="14"/>
      <c r="AD58" s="43">
        <f t="shared" si="18"/>
        <v>1.3157894736842106</v>
      </c>
      <c r="AE58" s="46">
        <f t="shared" si="19"/>
        <v>54.910560715514265</v>
      </c>
    </row>
    <row r="59" spans="1:31" x14ac:dyDescent="0.25">
      <c r="A59" s="3">
        <v>55</v>
      </c>
      <c r="B59" s="1" t="s">
        <v>304</v>
      </c>
      <c r="C59" s="1" t="s">
        <v>231</v>
      </c>
      <c r="D59" s="1">
        <v>1998</v>
      </c>
      <c r="E59" s="22" t="s">
        <v>14</v>
      </c>
      <c r="F59" s="38"/>
      <c r="G59" s="38"/>
      <c r="H59" s="14">
        <f t="shared" si="12"/>
        <v>0</v>
      </c>
      <c r="I59" s="14">
        <f t="shared" si="13"/>
        <v>0</v>
      </c>
      <c r="J59" s="41">
        <f t="shared" si="14"/>
        <v>0</v>
      </c>
      <c r="K59" s="32"/>
      <c r="L59" s="38">
        <v>45</v>
      </c>
      <c r="M59" s="38"/>
      <c r="N59" s="48"/>
      <c r="O59" s="26">
        <v>0</v>
      </c>
      <c r="P59" s="26">
        <f>100-(L59*$P$84)+$P$84</f>
        <v>8.3333333333333339</v>
      </c>
      <c r="Q59" s="26">
        <v>0</v>
      </c>
      <c r="R59" s="26">
        <f t="shared" si="15"/>
        <v>0</v>
      </c>
      <c r="S59" s="41">
        <f t="shared" si="16"/>
        <v>8.3333333333333339</v>
      </c>
      <c r="T59" s="51">
        <v>48</v>
      </c>
      <c r="U59" s="43">
        <f>150-(T59*$U$84)+$U$84</f>
        <v>46.323529411764696</v>
      </c>
      <c r="V59" s="77"/>
      <c r="W59" s="43">
        <f t="shared" si="17"/>
        <v>0</v>
      </c>
      <c r="X59" s="32"/>
      <c r="Y59" s="79"/>
      <c r="Z59" s="31"/>
      <c r="AA59" s="14"/>
      <c r="AB59" s="31"/>
      <c r="AC59" s="14"/>
      <c r="AD59" s="43">
        <f t="shared" si="18"/>
        <v>0</v>
      </c>
      <c r="AE59" s="46">
        <f t="shared" si="19"/>
        <v>54.656862745098032</v>
      </c>
    </row>
    <row r="60" spans="1:31" x14ac:dyDescent="0.25">
      <c r="A60" s="3">
        <v>56</v>
      </c>
      <c r="B60" s="1" t="s">
        <v>305</v>
      </c>
      <c r="C60" s="1" t="s">
        <v>236</v>
      </c>
      <c r="D60" s="1">
        <v>2001</v>
      </c>
      <c r="E60" s="1" t="s">
        <v>9</v>
      </c>
      <c r="F60" s="38"/>
      <c r="G60" s="38"/>
      <c r="H60" s="14">
        <f t="shared" si="12"/>
        <v>0</v>
      </c>
      <c r="I60" s="14">
        <f t="shared" si="13"/>
        <v>0</v>
      </c>
      <c r="J60" s="41">
        <f t="shared" si="14"/>
        <v>0</v>
      </c>
      <c r="K60" s="32"/>
      <c r="L60" s="38"/>
      <c r="M60" s="38"/>
      <c r="N60" s="48"/>
      <c r="O60" s="26">
        <v>0</v>
      </c>
      <c r="P60" s="26">
        <v>0</v>
      </c>
      <c r="Q60" s="26">
        <v>0</v>
      </c>
      <c r="R60" s="26">
        <f t="shared" si="15"/>
        <v>0</v>
      </c>
      <c r="S60" s="41">
        <f t="shared" si="16"/>
        <v>0</v>
      </c>
      <c r="T60" s="51">
        <v>45</v>
      </c>
      <c r="U60" s="43">
        <f>150-(T60*$U$84)+$U$84</f>
        <v>52.941176470588232</v>
      </c>
      <c r="V60" s="77"/>
      <c r="W60" s="43">
        <f t="shared" si="17"/>
        <v>0</v>
      </c>
      <c r="X60" s="32"/>
      <c r="Y60" s="26"/>
      <c r="Z60" s="31"/>
      <c r="AA60" s="14"/>
      <c r="AB60" s="31"/>
      <c r="AC60" s="14"/>
      <c r="AD60" s="43">
        <f t="shared" si="18"/>
        <v>0</v>
      </c>
      <c r="AE60" s="46">
        <f t="shared" si="19"/>
        <v>52.941176470588232</v>
      </c>
    </row>
    <row r="61" spans="1:31" x14ac:dyDescent="0.25">
      <c r="A61" s="3">
        <v>57</v>
      </c>
      <c r="B61" s="22" t="s">
        <v>254</v>
      </c>
      <c r="C61" s="22" t="s">
        <v>238</v>
      </c>
      <c r="D61" s="22">
        <v>1994</v>
      </c>
      <c r="E61" s="22" t="s">
        <v>193</v>
      </c>
      <c r="F61" s="38"/>
      <c r="G61" s="38"/>
      <c r="H61" s="14">
        <f t="shared" si="12"/>
        <v>0</v>
      </c>
      <c r="I61" s="14">
        <f t="shared" si="13"/>
        <v>0</v>
      </c>
      <c r="J61" s="41">
        <f t="shared" si="14"/>
        <v>0</v>
      </c>
      <c r="K61" s="32"/>
      <c r="L61" s="38">
        <v>24</v>
      </c>
      <c r="M61" s="38"/>
      <c r="N61" s="48"/>
      <c r="O61" s="26">
        <v>0</v>
      </c>
      <c r="P61" s="26">
        <f>100-(L61*$P$84)+$P$84</f>
        <v>52.083333333333336</v>
      </c>
      <c r="Q61" s="26">
        <v>0</v>
      </c>
      <c r="R61" s="26">
        <f t="shared" si="15"/>
        <v>0</v>
      </c>
      <c r="S61" s="41">
        <f t="shared" si="16"/>
        <v>52.083333333333336</v>
      </c>
      <c r="T61" s="51"/>
      <c r="U61" s="43">
        <v>0</v>
      </c>
      <c r="V61" s="77"/>
      <c r="W61" s="43">
        <f t="shared" si="17"/>
        <v>0</v>
      </c>
      <c r="X61" s="32"/>
      <c r="Y61" s="79"/>
      <c r="Z61" s="31"/>
      <c r="AA61" s="14"/>
      <c r="AB61" s="31"/>
      <c r="AC61" s="14"/>
      <c r="AD61" s="43">
        <f t="shared" si="18"/>
        <v>0</v>
      </c>
      <c r="AE61" s="46">
        <f t="shared" si="19"/>
        <v>52.083333333333336</v>
      </c>
    </row>
    <row r="62" spans="1:31" x14ac:dyDescent="0.25">
      <c r="A62" s="3">
        <v>58</v>
      </c>
      <c r="B62" s="22" t="s">
        <v>255</v>
      </c>
      <c r="C62" s="22" t="s">
        <v>236</v>
      </c>
      <c r="D62" s="22">
        <v>2000</v>
      </c>
      <c r="E62" s="22" t="s">
        <v>7</v>
      </c>
      <c r="F62" s="38"/>
      <c r="G62" s="38"/>
      <c r="H62" s="14">
        <f t="shared" si="12"/>
        <v>0</v>
      </c>
      <c r="I62" s="14">
        <f t="shared" si="13"/>
        <v>0</v>
      </c>
      <c r="J62" s="41">
        <f t="shared" si="14"/>
        <v>0</v>
      </c>
      <c r="K62" s="32"/>
      <c r="L62" s="38">
        <v>39</v>
      </c>
      <c r="M62" s="38">
        <v>27</v>
      </c>
      <c r="N62" s="48"/>
      <c r="O62" s="26">
        <v>0</v>
      </c>
      <c r="P62" s="26">
        <f>100-(L62*$P$84)+$P$84</f>
        <v>20.833333333333332</v>
      </c>
      <c r="Q62" s="26">
        <f>100-(M62*$Q$84)+$Q$84</f>
        <v>27.777777777777779</v>
      </c>
      <c r="R62" s="26">
        <f t="shared" si="15"/>
        <v>0</v>
      </c>
      <c r="S62" s="41">
        <f t="shared" si="16"/>
        <v>48.611111111111114</v>
      </c>
      <c r="T62" s="51"/>
      <c r="U62" s="43">
        <v>0</v>
      </c>
      <c r="V62" s="77"/>
      <c r="W62" s="43">
        <f t="shared" si="17"/>
        <v>0</v>
      </c>
      <c r="X62" s="32">
        <v>21</v>
      </c>
      <c r="Y62" s="79">
        <f>25-(X62*$Y$84)+$Y$84</f>
        <v>2.2727272727272698</v>
      </c>
      <c r="Z62" s="31"/>
      <c r="AA62" s="14"/>
      <c r="AB62" s="31"/>
      <c r="AC62" s="14"/>
      <c r="AD62" s="43">
        <f t="shared" si="18"/>
        <v>2.2727272727272698</v>
      </c>
      <c r="AE62" s="46">
        <f t="shared" si="19"/>
        <v>50.883838383838381</v>
      </c>
    </row>
    <row r="63" spans="1:31" x14ac:dyDescent="0.25">
      <c r="A63" s="3">
        <v>59</v>
      </c>
      <c r="B63" s="22" t="s">
        <v>306</v>
      </c>
      <c r="C63" s="22" t="s">
        <v>238</v>
      </c>
      <c r="D63" s="22">
        <v>1990</v>
      </c>
      <c r="E63" s="22" t="s">
        <v>307</v>
      </c>
      <c r="F63" s="38"/>
      <c r="G63" s="38"/>
      <c r="H63" s="14">
        <f t="shared" si="12"/>
        <v>0</v>
      </c>
      <c r="I63" s="14">
        <f t="shared" si="13"/>
        <v>0</v>
      </c>
      <c r="J63" s="41">
        <f t="shared" si="14"/>
        <v>0</v>
      </c>
      <c r="K63" s="32"/>
      <c r="L63" s="38">
        <v>43</v>
      </c>
      <c r="M63" s="38"/>
      <c r="N63" s="48"/>
      <c r="O63" s="26">
        <v>0</v>
      </c>
      <c r="P63" s="26">
        <f>100-(L63*$P$84)+$P$84</f>
        <v>12.499999999999991</v>
      </c>
      <c r="Q63" s="26">
        <v>0</v>
      </c>
      <c r="R63" s="26">
        <f t="shared" si="15"/>
        <v>0</v>
      </c>
      <c r="S63" s="41">
        <f t="shared" si="16"/>
        <v>12.499999999999991</v>
      </c>
      <c r="T63" s="51">
        <v>52</v>
      </c>
      <c r="U63" s="43">
        <f>150-(T63*$U$84)+$U$84</f>
        <v>37.499999999999986</v>
      </c>
      <c r="V63" s="77"/>
      <c r="W63" s="43">
        <f t="shared" si="17"/>
        <v>0</v>
      </c>
      <c r="X63" s="32"/>
      <c r="Y63" s="79"/>
      <c r="Z63" s="31"/>
      <c r="AA63" s="14"/>
      <c r="AB63" s="31"/>
      <c r="AC63" s="14"/>
      <c r="AD63" s="43">
        <f t="shared" si="18"/>
        <v>0</v>
      </c>
      <c r="AE63" s="46">
        <f t="shared" si="19"/>
        <v>49.999999999999979</v>
      </c>
    </row>
    <row r="64" spans="1:31" x14ac:dyDescent="0.25">
      <c r="A64" s="3">
        <v>60</v>
      </c>
      <c r="B64" s="22" t="s">
        <v>308</v>
      </c>
      <c r="C64" s="22" t="s">
        <v>236</v>
      </c>
      <c r="D64" s="22">
        <v>2000</v>
      </c>
      <c r="E64" s="22" t="s">
        <v>12</v>
      </c>
      <c r="F64" s="38"/>
      <c r="G64" s="38"/>
      <c r="H64" s="14">
        <f t="shared" si="12"/>
        <v>0</v>
      </c>
      <c r="I64" s="14">
        <f t="shared" si="13"/>
        <v>0</v>
      </c>
      <c r="J64" s="41">
        <f t="shared" si="14"/>
        <v>0</v>
      </c>
      <c r="K64" s="32"/>
      <c r="L64" s="38"/>
      <c r="M64" s="38">
        <v>29</v>
      </c>
      <c r="N64" s="48"/>
      <c r="O64" s="26">
        <v>0</v>
      </c>
      <c r="P64" s="26">
        <v>0</v>
      </c>
      <c r="Q64" s="26">
        <f>100-(M64*$Q$84)+$Q$84</f>
        <v>22.222222222222221</v>
      </c>
      <c r="R64" s="26">
        <f t="shared" si="15"/>
        <v>0</v>
      </c>
      <c r="S64" s="41">
        <f t="shared" si="16"/>
        <v>22.222222222222221</v>
      </c>
      <c r="T64" s="51">
        <v>60</v>
      </c>
      <c r="U64" s="43">
        <f>150-(T64*$U$84)+$U$84</f>
        <v>19.852941176470569</v>
      </c>
      <c r="V64" s="77"/>
      <c r="W64" s="43">
        <f t="shared" si="17"/>
        <v>0</v>
      </c>
      <c r="X64" s="32"/>
      <c r="Y64" s="79"/>
      <c r="Z64" s="31"/>
      <c r="AA64" s="26"/>
      <c r="AB64" s="31"/>
      <c r="AC64" s="14"/>
      <c r="AD64" s="43">
        <f t="shared" si="18"/>
        <v>0</v>
      </c>
      <c r="AE64" s="46">
        <f t="shared" si="19"/>
        <v>42.075163398692794</v>
      </c>
    </row>
    <row r="65" spans="1:31" x14ac:dyDescent="0.25">
      <c r="A65" s="3">
        <v>61</v>
      </c>
      <c r="B65" s="22" t="s">
        <v>309</v>
      </c>
      <c r="C65" s="22" t="s">
        <v>258</v>
      </c>
      <c r="D65" s="22">
        <v>1972</v>
      </c>
      <c r="E65" s="22" t="s">
        <v>259</v>
      </c>
      <c r="F65" s="38"/>
      <c r="G65" s="38"/>
      <c r="H65" s="14">
        <f t="shared" si="12"/>
        <v>0</v>
      </c>
      <c r="I65" s="14">
        <f t="shared" si="13"/>
        <v>0</v>
      </c>
      <c r="J65" s="41">
        <f t="shared" si="14"/>
        <v>0</v>
      </c>
      <c r="K65" s="32">
        <v>22</v>
      </c>
      <c r="L65" s="38"/>
      <c r="M65" s="38"/>
      <c r="N65" s="48"/>
      <c r="O65" s="26">
        <f>100-(K65*$O$84)+$O$84</f>
        <v>16</v>
      </c>
      <c r="P65" s="26">
        <v>0</v>
      </c>
      <c r="Q65" s="26">
        <v>0</v>
      </c>
      <c r="R65" s="26">
        <f t="shared" si="15"/>
        <v>0</v>
      </c>
      <c r="S65" s="41">
        <f t="shared" si="16"/>
        <v>16</v>
      </c>
      <c r="T65" s="51">
        <v>58</v>
      </c>
      <c r="U65" s="43">
        <f>150-(T65*$U$84)+$U$84</f>
        <v>24.264705882352931</v>
      </c>
      <c r="V65" s="77"/>
      <c r="W65" s="43">
        <f t="shared" si="17"/>
        <v>0</v>
      </c>
      <c r="X65" s="32"/>
      <c r="Y65" s="79"/>
      <c r="Z65" s="31"/>
      <c r="AA65" s="14"/>
      <c r="AB65" s="31"/>
      <c r="AC65" s="14"/>
      <c r="AD65" s="43">
        <f t="shared" si="18"/>
        <v>0</v>
      </c>
      <c r="AE65" s="46">
        <f t="shared" si="19"/>
        <v>40.264705882352928</v>
      </c>
    </row>
    <row r="66" spans="1:31" x14ac:dyDescent="0.25">
      <c r="A66" s="3">
        <v>62</v>
      </c>
      <c r="B66" s="22" t="s">
        <v>310</v>
      </c>
      <c r="C66" s="22" t="s">
        <v>231</v>
      </c>
      <c r="D66" s="22">
        <v>1998</v>
      </c>
      <c r="E66" s="17" t="s">
        <v>241</v>
      </c>
      <c r="F66" s="38"/>
      <c r="G66" s="38"/>
      <c r="H66" s="14">
        <f t="shared" si="12"/>
        <v>0</v>
      </c>
      <c r="I66" s="14">
        <f t="shared" si="13"/>
        <v>0</v>
      </c>
      <c r="J66" s="41">
        <f t="shared" si="14"/>
        <v>0</v>
      </c>
      <c r="K66" s="32"/>
      <c r="L66" s="38"/>
      <c r="M66" s="38">
        <v>30</v>
      </c>
      <c r="N66" s="48"/>
      <c r="O66" s="26">
        <v>0</v>
      </c>
      <c r="P66" s="26">
        <v>0</v>
      </c>
      <c r="Q66" s="26">
        <f>100-(M66*$Q$84)+$Q$84</f>
        <v>19.44444444444445</v>
      </c>
      <c r="R66" s="26">
        <f t="shared" si="15"/>
        <v>0</v>
      </c>
      <c r="S66" s="41">
        <f t="shared" si="16"/>
        <v>19.44444444444445</v>
      </c>
      <c r="T66" s="51">
        <v>61</v>
      </c>
      <c r="U66" s="43">
        <f>150-(T66*$U$84)+$U$84</f>
        <v>17.647058823529409</v>
      </c>
      <c r="V66" s="77"/>
      <c r="W66" s="43">
        <f t="shared" si="17"/>
        <v>0</v>
      </c>
      <c r="X66" s="32"/>
      <c r="Y66" s="79"/>
      <c r="Z66" s="31"/>
      <c r="AA66" s="14"/>
      <c r="AB66" s="31"/>
      <c r="AC66" s="14"/>
      <c r="AD66" s="43">
        <f t="shared" si="18"/>
        <v>0</v>
      </c>
      <c r="AE66" s="46">
        <f t="shared" si="19"/>
        <v>37.091503267973863</v>
      </c>
    </row>
    <row r="67" spans="1:31" x14ac:dyDescent="0.25">
      <c r="A67" s="3">
        <v>63</v>
      </c>
      <c r="B67" s="1" t="s">
        <v>311</v>
      </c>
      <c r="C67" s="1" t="s">
        <v>236</v>
      </c>
      <c r="D67" s="1">
        <v>2001</v>
      </c>
      <c r="E67" s="22" t="s">
        <v>42</v>
      </c>
      <c r="F67" s="38"/>
      <c r="G67" s="38"/>
      <c r="H67" s="14">
        <f t="shared" si="12"/>
        <v>0</v>
      </c>
      <c r="I67" s="14">
        <f t="shared" si="13"/>
        <v>0</v>
      </c>
      <c r="J67" s="41">
        <f t="shared" si="14"/>
        <v>0</v>
      </c>
      <c r="K67" s="32"/>
      <c r="L67" s="38"/>
      <c r="M67" s="38"/>
      <c r="N67" s="48"/>
      <c r="O67" s="26">
        <v>0</v>
      </c>
      <c r="P67" s="26">
        <v>0</v>
      </c>
      <c r="Q67" s="26">
        <v>0</v>
      </c>
      <c r="R67" s="26">
        <f t="shared" si="15"/>
        <v>0</v>
      </c>
      <c r="S67" s="41">
        <f t="shared" si="16"/>
        <v>0</v>
      </c>
      <c r="T67" s="51">
        <v>59</v>
      </c>
      <c r="U67" s="43">
        <f>150-(T67*$U$84)+$U$84</f>
        <v>22.058823529411757</v>
      </c>
      <c r="V67" s="77"/>
      <c r="W67" s="43">
        <f t="shared" si="17"/>
        <v>0</v>
      </c>
      <c r="X67" s="32">
        <v>17</v>
      </c>
      <c r="Y67" s="79">
        <f>25-(X67*$Y$84)+$Y$84</f>
        <v>6.8181818181818166</v>
      </c>
      <c r="Z67" s="31"/>
      <c r="AA67" s="14"/>
      <c r="AB67" s="31"/>
      <c r="AC67" s="14"/>
      <c r="AD67" s="43">
        <f t="shared" si="18"/>
        <v>6.8181818181818166</v>
      </c>
      <c r="AE67" s="46">
        <f t="shared" si="19"/>
        <v>28.877005347593574</v>
      </c>
    </row>
    <row r="68" spans="1:31" x14ac:dyDescent="0.25">
      <c r="A68" s="3">
        <v>64</v>
      </c>
      <c r="B68" s="1" t="s">
        <v>264</v>
      </c>
      <c r="C68" s="1" t="s">
        <v>236</v>
      </c>
      <c r="D68" s="1">
        <v>2000</v>
      </c>
      <c r="E68" s="1" t="s">
        <v>19</v>
      </c>
      <c r="F68" s="38"/>
      <c r="G68" s="38"/>
      <c r="H68" s="14">
        <f t="shared" si="12"/>
        <v>0</v>
      </c>
      <c r="I68" s="14">
        <f t="shared" si="13"/>
        <v>0</v>
      </c>
      <c r="J68" s="41">
        <f t="shared" si="14"/>
        <v>0</v>
      </c>
      <c r="K68" s="32">
        <v>19</v>
      </c>
      <c r="L68" s="38"/>
      <c r="M68" s="38"/>
      <c r="N68" s="48"/>
      <c r="O68" s="26">
        <f>100-(K68*$O$84)+$O$84</f>
        <v>28</v>
      </c>
      <c r="P68" s="26">
        <v>0</v>
      </c>
      <c r="Q68" s="26">
        <v>0</v>
      </c>
      <c r="R68" s="26">
        <f t="shared" si="15"/>
        <v>0</v>
      </c>
      <c r="S68" s="41">
        <f t="shared" si="16"/>
        <v>28</v>
      </c>
      <c r="T68" s="51"/>
      <c r="U68" s="43">
        <v>0</v>
      </c>
      <c r="V68" s="77"/>
      <c r="W68" s="43">
        <f t="shared" si="17"/>
        <v>0</v>
      </c>
      <c r="X68" s="32"/>
      <c r="Y68" s="79"/>
      <c r="Z68" s="31"/>
      <c r="AA68" s="14"/>
      <c r="AB68" s="31"/>
      <c r="AC68" s="14"/>
      <c r="AD68" s="43">
        <f t="shared" si="18"/>
        <v>0</v>
      </c>
      <c r="AE68" s="46">
        <f t="shared" si="19"/>
        <v>28</v>
      </c>
    </row>
    <row r="69" spans="1:31" x14ac:dyDescent="0.25">
      <c r="A69" s="3">
        <v>65</v>
      </c>
      <c r="B69" s="33" t="s">
        <v>265</v>
      </c>
      <c r="C69" s="33" t="s">
        <v>258</v>
      </c>
      <c r="D69" s="33">
        <v>1959</v>
      </c>
      <c r="E69" s="33" t="s">
        <v>19</v>
      </c>
      <c r="F69" s="38"/>
      <c r="G69" s="38"/>
      <c r="H69" s="14">
        <f t="shared" ref="H69:H83" si="21">50-(F69*$H$84)+$H$84</f>
        <v>0</v>
      </c>
      <c r="I69" s="14">
        <f t="shared" ref="I69:I83" si="22">50-(G69*$I$84)+$I$84</f>
        <v>0</v>
      </c>
      <c r="J69" s="41">
        <f t="shared" ref="J69:J83" si="23">MAX(H69:I69)</f>
        <v>0</v>
      </c>
      <c r="K69" s="32"/>
      <c r="L69" s="38">
        <v>36</v>
      </c>
      <c r="M69" s="38"/>
      <c r="N69" s="48"/>
      <c r="O69" s="26">
        <v>0</v>
      </c>
      <c r="P69" s="26">
        <f>100-(L69*$P$84)+$P$84</f>
        <v>27.083333333333332</v>
      </c>
      <c r="Q69" s="26">
        <v>0</v>
      </c>
      <c r="R69" s="26">
        <f t="shared" ref="R69:R83" si="24">100-(N69*$R$84)+$R$84</f>
        <v>0</v>
      </c>
      <c r="S69" s="41">
        <f t="shared" ref="S69:S83" si="25">LARGE(O69:R69,1)+LARGE(O69:R69,2)</f>
        <v>27.083333333333332</v>
      </c>
      <c r="T69" s="51"/>
      <c r="U69" s="43">
        <v>0</v>
      </c>
      <c r="V69" s="77"/>
      <c r="W69" s="43">
        <f t="shared" ref="W69:W83" si="26">150-(V69*$W$84)+$W$84</f>
        <v>0</v>
      </c>
      <c r="X69" s="32"/>
      <c r="Y69" s="79"/>
      <c r="Z69" s="31"/>
      <c r="AA69" s="14"/>
      <c r="AB69" s="31"/>
      <c r="AC69" s="14"/>
      <c r="AD69" s="43">
        <f t="shared" ref="AD69:AD83" si="27">MAX(Y69,AA69,AC69)</f>
        <v>0</v>
      </c>
      <c r="AE69" s="46">
        <f t="shared" ref="AE69:AE83" si="28">J69+S69+U69+W69+AD69</f>
        <v>27.083333333333332</v>
      </c>
    </row>
    <row r="70" spans="1:31" x14ac:dyDescent="0.25">
      <c r="A70" s="3">
        <v>66</v>
      </c>
      <c r="B70" s="1" t="s">
        <v>266</v>
      </c>
      <c r="C70" s="1" t="s">
        <v>236</v>
      </c>
      <c r="D70" s="1">
        <v>2001</v>
      </c>
      <c r="E70" s="22" t="s">
        <v>128</v>
      </c>
      <c r="F70" s="38"/>
      <c r="G70" s="38"/>
      <c r="H70" s="14">
        <f t="shared" si="21"/>
        <v>0</v>
      </c>
      <c r="I70" s="14">
        <f t="shared" si="22"/>
        <v>0</v>
      </c>
      <c r="J70" s="41">
        <f t="shared" si="23"/>
        <v>0</v>
      </c>
      <c r="K70" s="32"/>
      <c r="L70" s="38">
        <v>37</v>
      </c>
      <c r="M70" s="38"/>
      <c r="N70" s="48"/>
      <c r="O70" s="26">
        <v>0</v>
      </c>
      <c r="P70" s="26">
        <f>100-(L70*$P$84)+$P$84</f>
        <v>24.999999999999989</v>
      </c>
      <c r="Q70" s="26">
        <v>0</v>
      </c>
      <c r="R70" s="26">
        <f t="shared" si="24"/>
        <v>0</v>
      </c>
      <c r="S70" s="41">
        <f t="shared" si="25"/>
        <v>24.999999999999989</v>
      </c>
      <c r="T70" s="51"/>
      <c r="U70" s="43">
        <v>0</v>
      </c>
      <c r="V70" s="77"/>
      <c r="W70" s="43">
        <f t="shared" si="26"/>
        <v>0</v>
      </c>
      <c r="X70" s="32"/>
      <c r="Y70" s="79"/>
      <c r="Z70" s="31"/>
      <c r="AA70" s="14"/>
      <c r="AB70" s="31"/>
      <c r="AC70" s="14"/>
      <c r="AD70" s="43">
        <f t="shared" si="27"/>
        <v>0</v>
      </c>
      <c r="AE70" s="46">
        <f t="shared" si="28"/>
        <v>24.999999999999989</v>
      </c>
    </row>
    <row r="71" spans="1:31" x14ac:dyDescent="0.25">
      <c r="A71" s="3">
        <v>67</v>
      </c>
      <c r="B71" s="22" t="s">
        <v>267</v>
      </c>
      <c r="C71" s="22" t="s">
        <v>236</v>
      </c>
      <c r="D71" s="22">
        <v>2001</v>
      </c>
      <c r="E71" s="22" t="s">
        <v>128</v>
      </c>
      <c r="F71" s="38"/>
      <c r="G71" s="38"/>
      <c r="H71" s="14">
        <f t="shared" si="21"/>
        <v>0</v>
      </c>
      <c r="I71" s="14">
        <f t="shared" si="22"/>
        <v>0</v>
      </c>
      <c r="J71" s="41">
        <f t="shared" si="23"/>
        <v>0</v>
      </c>
      <c r="K71" s="32"/>
      <c r="L71" s="38">
        <v>44</v>
      </c>
      <c r="M71" s="38">
        <v>33</v>
      </c>
      <c r="N71" s="48"/>
      <c r="O71" s="26">
        <v>0</v>
      </c>
      <c r="P71" s="26">
        <f>100-(L71*$P$84)+$P$84</f>
        <v>10.416666666666663</v>
      </c>
      <c r="Q71" s="26">
        <f>100-(M71*$Q$84)+$Q$84</f>
        <v>11.111111111111121</v>
      </c>
      <c r="R71" s="26">
        <f t="shared" si="24"/>
        <v>0</v>
      </c>
      <c r="S71" s="41">
        <f t="shared" si="25"/>
        <v>21.527777777777786</v>
      </c>
      <c r="T71" s="51"/>
      <c r="U71" s="43">
        <v>0</v>
      </c>
      <c r="V71" s="77"/>
      <c r="W71" s="43">
        <f t="shared" si="26"/>
        <v>0</v>
      </c>
      <c r="X71" s="32"/>
      <c r="Y71" s="79"/>
      <c r="Z71" s="31"/>
      <c r="AA71" s="14"/>
      <c r="AB71" s="31"/>
      <c r="AC71" s="14"/>
      <c r="AD71" s="43">
        <f t="shared" si="27"/>
        <v>0</v>
      </c>
      <c r="AE71" s="46">
        <f t="shared" si="28"/>
        <v>21.527777777777786</v>
      </c>
    </row>
    <row r="72" spans="1:31" x14ac:dyDescent="0.25">
      <c r="A72" s="3">
        <v>68</v>
      </c>
      <c r="B72" s="1" t="s">
        <v>312</v>
      </c>
      <c r="C72" s="1" t="s">
        <v>231</v>
      </c>
      <c r="D72" s="1">
        <v>1997</v>
      </c>
      <c r="E72" s="1" t="s">
        <v>313</v>
      </c>
      <c r="F72" s="38"/>
      <c r="G72" s="38"/>
      <c r="H72" s="14">
        <f t="shared" si="21"/>
        <v>0</v>
      </c>
      <c r="I72" s="14">
        <f t="shared" si="22"/>
        <v>0</v>
      </c>
      <c r="J72" s="41">
        <f t="shared" si="23"/>
        <v>0</v>
      </c>
      <c r="K72" s="32"/>
      <c r="L72" s="38">
        <v>48</v>
      </c>
      <c r="M72" s="38"/>
      <c r="N72" s="31"/>
      <c r="O72" s="26">
        <v>0</v>
      </c>
      <c r="P72" s="26">
        <f>100-(L72*$P$84)+$P$84</f>
        <v>2.0833333333333335</v>
      </c>
      <c r="Q72" s="26">
        <v>0</v>
      </c>
      <c r="R72" s="26">
        <f t="shared" si="24"/>
        <v>0</v>
      </c>
      <c r="S72" s="41">
        <f t="shared" si="25"/>
        <v>2.0833333333333335</v>
      </c>
      <c r="T72" s="51">
        <v>62</v>
      </c>
      <c r="U72" s="43">
        <f>150-(T72*$U$84)+$U$84</f>
        <v>15.441176470588221</v>
      </c>
      <c r="V72" s="77"/>
      <c r="W72" s="43">
        <f t="shared" si="26"/>
        <v>0</v>
      </c>
      <c r="X72" s="32"/>
      <c r="Y72" s="79"/>
      <c r="Z72" s="31"/>
      <c r="AA72" s="14"/>
      <c r="AB72" s="31"/>
      <c r="AC72" s="14"/>
      <c r="AD72" s="43">
        <f t="shared" si="27"/>
        <v>0</v>
      </c>
      <c r="AE72" s="46">
        <f t="shared" si="28"/>
        <v>17.524509803921553</v>
      </c>
    </row>
    <row r="73" spans="1:31" x14ac:dyDescent="0.25">
      <c r="A73" s="3">
        <v>69</v>
      </c>
      <c r="B73" s="1" t="s">
        <v>314</v>
      </c>
      <c r="C73" s="1" t="s">
        <v>231</v>
      </c>
      <c r="D73" s="1">
        <v>1998</v>
      </c>
      <c r="E73" s="1" t="s">
        <v>203</v>
      </c>
      <c r="F73" s="38"/>
      <c r="G73" s="38"/>
      <c r="H73" s="14">
        <f t="shared" si="21"/>
        <v>0</v>
      </c>
      <c r="I73" s="14">
        <f t="shared" si="22"/>
        <v>0</v>
      </c>
      <c r="J73" s="41">
        <f t="shared" si="23"/>
        <v>0</v>
      </c>
      <c r="K73" s="32"/>
      <c r="L73" s="38"/>
      <c r="M73" s="38"/>
      <c r="N73" s="48"/>
      <c r="O73" s="26">
        <v>0</v>
      </c>
      <c r="P73" s="26">
        <v>0</v>
      </c>
      <c r="Q73" s="26">
        <v>0</v>
      </c>
      <c r="R73" s="26">
        <f t="shared" si="24"/>
        <v>0</v>
      </c>
      <c r="S73" s="41">
        <f t="shared" si="25"/>
        <v>0</v>
      </c>
      <c r="T73" s="51">
        <v>62</v>
      </c>
      <c r="U73" s="43">
        <f>150-(T73*$U$84)+$U$84</f>
        <v>15.441176470588221</v>
      </c>
      <c r="V73" s="77"/>
      <c r="W73" s="43">
        <f t="shared" si="26"/>
        <v>0</v>
      </c>
      <c r="X73" s="32"/>
      <c r="Y73" s="26"/>
      <c r="Z73" s="31"/>
      <c r="AA73" s="14"/>
      <c r="AB73" s="31"/>
      <c r="AC73" s="14"/>
      <c r="AD73" s="43">
        <f t="shared" si="27"/>
        <v>0</v>
      </c>
      <c r="AE73" s="46">
        <f t="shared" si="28"/>
        <v>15.441176470588221</v>
      </c>
    </row>
    <row r="74" spans="1:31" x14ac:dyDescent="0.25">
      <c r="A74" s="3">
        <v>70</v>
      </c>
      <c r="B74" s="22" t="s">
        <v>315</v>
      </c>
      <c r="C74" s="22" t="s">
        <v>258</v>
      </c>
      <c r="D74" s="22">
        <v>1954</v>
      </c>
      <c r="E74" s="22" t="s">
        <v>9</v>
      </c>
      <c r="F74" s="38"/>
      <c r="G74" s="38"/>
      <c r="H74" s="14">
        <f t="shared" si="21"/>
        <v>0</v>
      </c>
      <c r="I74" s="14">
        <f t="shared" si="22"/>
        <v>0</v>
      </c>
      <c r="J74" s="41">
        <f t="shared" si="23"/>
        <v>0</v>
      </c>
      <c r="K74" s="32"/>
      <c r="L74" s="38"/>
      <c r="M74" s="38">
        <v>34</v>
      </c>
      <c r="N74" s="48"/>
      <c r="O74" s="26">
        <v>0</v>
      </c>
      <c r="P74" s="26">
        <v>0</v>
      </c>
      <c r="Q74" s="26">
        <f>100-(M74*$Q$84)+$Q$84</f>
        <v>8.3333333333333357</v>
      </c>
      <c r="R74" s="26">
        <f t="shared" si="24"/>
        <v>0</v>
      </c>
      <c r="S74" s="41">
        <f t="shared" si="25"/>
        <v>8.3333333333333357</v>
      </c>
      <c r="T74" s="51">
        <v>66</v>
      </c>
      <c r="U74" s="43">
        <f>150-(T74*$U$84)+$U$84</f>
        <v>6.6176470588235246</v>
      </c>
      <c r="V74" s="77"/>
      <c r="W74" s="43">
        <f t="shared" si="26"/>
        <v>0</v>
      </c>
      <c r="X74" s="32"/>
      <c r="Y74" s="79"/>
      <c r="Z74" s="31"/>
      <c r="AA74" s="14"/>
      <c r="AB74" s="31"/>
      <c r="AC74" s="14"/>
      <c r="AD74" s="43">
        <f t="shared" si="27"/>
        <v>0</v>
      </c>
      <c r="AE74" s="46">
        <f t="shared" si="28"/>
        <v>14.950980392156861</v>
      </c>
    </row>
    <row r="75" spans="1:31" x14ac:dyDescent="0.25">
      <c r="A75" s="3">
        <v>71</v>
      </c>
      <c r="B75" s="22" t="s">
        <v>269</v>
      </c>
      <c r="C75" s="22" t="s">
        <v>236</v>
      </c>
      <c r="D75" s="22">
        <v>1999</v>
      </c>
      <c r="E75" s="22" t="s">
        <v>42</v>
      </c>
      <c r="F75" s="38"/>
      <c r="G75" s="38"/>
      <c r="H75" s="14">
        <f t="shared" si="21"/>
        <v>0</v>
      </c>
      <c r="I75" s="14">
        <f t="shared" si="22"/>
        <v>0</v>
      </c>
      <c r="J75" s="41">
        <f t="shared" si="23"/>
        <v>0</v>
      </c>
      <c r="K75" s="32"/>
      <c r="L75" s="38">
        <v>42</v>
      </c>
      <c r="M75" s="38"/>
      <c r="N75" s="48"/>
      <c r="O75" s="26">
        <v>0</v>
      </c>
      <c r="P75" s="26">
        <f>100-(L75*$P$84)+$P$84</f>
        <v>14.583333333333334</v>
      </c>
      <c r="Q75" s="26">
        <v>0</v>
      </c>
      <c r="R75" s="26">
        <f t="shared" si="24"/>
        <v>0</v>
      </c>
      <c r="S75" s="41">
        <f t="shared" si="25"/>
        <v>14.583333333333334</v>
      </c>
      <c r="T75" s="51"/>
      <c r="U75" s="43">
        <v>0</v>
      </c>
      <c r="V75" s="77"/>
      <c r="W75" s="43">
        <f t="shared" si="26"/>
        <v>0</v>
      </c>
      <c r="X75" s="32"/>
      <c r="Y75" s="79"/>
      <c r="Z75" s="31"/>
      <c r="AA75" s="14"/>
      <c r="AB75" s="31"/>
      <c r="AC75" s="14"/>
      <c r="AD75" s="43">
        <f t="shared" si="27"/>
        <v>0</v>
      </c>
      <c r="AE75" s="46">
        <f t="shared" si="28"/>
        <v>14.583333333333334</v>
      </c>
    </row>
    <row r="76" spans="1:31" x14ac:dyDescent="0.25">
      <c r="A76" s="3">
        <v>72</v>
      </c>
      <c r="B76" s="22" t="s">
        <v>270</v>
      </c>
      <c r="C76" s="22" t="s">
        <v>258</v>
      </c>
      <c r="D76" s="22">
        <v>1972</v>
      </c>
      <c r="E76" s="22" t="s">
        <v>259</v>
      </c>
      <c r="F76" s="38"/>
      <c r="G76" s="38"/>
      <c r="H76" s="14">
        <f t="shared" si="21"/>
        <v>0</v>
      </c>
      <c r="I76" s="14">
        <f t="shared" si="22"/>
        <v>0</v>
      </c>
      <c r="J76" s="41">
        <f t="shared" si="23"/>
        <v>0</v>
      </c>
      <c r="K76" s="32">
        <v>23</v>
      </c>
      <c r="L76" s="38"/>
      <c r="M76" s="38"/>
      <c r="N76" s="48"/>
      <c r="O76" s="26">
        <f>100-(K76*$O$84)+$O$84</f>
        <v>12</v>
      </c>
      <c r="P76" s="26">
        <v>0</v>
      </c>
      <c r="Q76" s="26">
        <v>0</v>
      </c>
      <c r="R76" s="26">
        <f t="shared" si="24"/>
        <v>0</v>
      </c>
      <c r="S76" s="41">
        <f t="shared" si="25"/>
        <v>12</v>
      </c>
      <c r="T76" s="51"/>
      <c r="U76" s="43">
        <v>0</v>
      </c>
      <c r="V76" s="77"/>
      <c r="W76" s="43">
        <f t="shared" si="26"/>
        <v>0</v>
      </c>
      <c r="X76" s="32"/>
      <c r="Y76" s="79"/>
      <c r="Z76" s="31"/>
      <c r="AA76" s="14"/>
      <c r="AB76" s="31"/>
      <c r="AC76" s="14"/>
      <c r="AD76" s="43">
        <f t="shared" si="27"/>
        <v>0</v>
      </c>
      <c r="AE76" s="46">
        <f t="shared" si="28"/>
        <v>12</v>
      </c>
    </row>
    <row r="77" spans="1:31" x14ac:dyDescent="0.25">
      <c r="A77" s="3">
        <v>73</v>
      </c>
      <c r="B77" s="22" t="s">
        <v>271</v>
      </c>
      <c r="C77" s="22" t="s">
        <v>236</v>
      </c>
      <c r="D77" s="22">
        <v>1999</v>
      </c>
      <c r="E77" s="22" t="s">
        <v>12</v>
      </c>
      <c r="F77" s="38"/>
      <c r="G77" s="38"/>
      <c r="H77" s="14">
        <f t="shared" si="21"/>
        <v>0</v>
      </c>
      <c r="I77" s="14">
        <f t="shared" si="22"/>
        <v>0</v>
      </c>
      <c r="J77" s="41">
        <f t="shared" si="23"/>
        <v>0</v>
      </c>
      <c r="K77" s="32"/>
      <c r="L77" s="38">
        <v>46</v>
      </c>
      <c r="M77" s="38">
        <v>35</v>
      </c>
      <c r="N77" s="48"/>
      <c r="O77" s="26">
        <v>0</v>
      </c>
      <c r="P77" s="26">
        <f>100-(L77*$P$84)+$P$84</f>
        <v>6.2499999999999911</v>
      </c>
      <c r="Q77" s="26">
        <f>100-(M77*$Q$84)+$Q$84</f>
        <v>5.5555555555555634</v>
      </c>
      <c r="R77" s="26">
        <f t="shared" si="24"/>
        <v>0</v>
      </c>
      <c r="S77" s="41">
        <f t="shared" si="25"/>
        <v>11.805555555555554</v>
      </c>
      <c r="T77" s="51"/>
      <c r="U77" s="43">
        <v>0</v>
      </c>
      <c r="V77" s="77"/>
      <c r="W77" s="43">
        <f t="shared" si="26"/>
        <v>0</v>
      </c>
      <c r="X77" s="32"/>
      <c r="Y77" s="79"/>
      <c r="Z77" s="31"/>
      <c r="AA77" s="14"/>
      <c r="AB77" s="31"/>
      <c r="AC77" s="14"/>
      <c r="AD77" s="43">
        <f t="shared" si="27"/>
        <v>0</v>
      </c>
      <c r="AE77" s="46">
        <f t="shared" si="28"/>
        <v>11.805555555555554</v>
      </c>
    </row>
    <row r="78" spans="1:31" x14ac:dyDescent="0.25">
      <c r="A78" s="3">
        <v>74</v>
      </c>
      <c r="B78" s="1" t="s">
        <v>316</v>
      </c>
      <c r="C78" s="1" t="s">
        <v>236</v>
      </c>
      <c r="D78" s="1">
        <v>2002</v>
      </c>
      <c r="E78" s="1" t="s">
        <v>9</v>
      </c>
      <c r="F78" s="38"/>
      <c r="G78" s="38"/>
      <c r="H78" s="14">
        <f t="shared" si="21"/>
        <v>0</v>
      </c>
      <c r="I78" s="14">
        <f t="shared" si="22"/>
        <v>0</v>
      </c>
      <c r="J78" s="41">
        <f t="shared" si="23"/>
        <v>0</v>
      </c>
      <c r="K78" s="32"/>
      <c r="L78" s="38"/>
      <c r="M78" s="38"/>
      <c r="N78" s="48"/>
      <c r="O78" s="26">
        <v>0</v>
      </c>
      <c r="P78" s="26">
        <v>0</v>
      </c>
      <c r="Q78" s="26">
        <v>0</v>
      </c>
      <c r="R78" s="26">
        <f t="shared" si="24"/>
        <v>0</v>
      </c>
      <c r="S78" s="41">
        <f t="shared" si="25"/>
        <v>0</v>
      </c>
      <c r="T78" s="51">
        <v>64</v>
      </c>
      <c r="U78" s="43">
        <f>150-(T78*$U$84)+$U$84</f>
        <v>11.029411764705873</v>
      </c>
      <c r="V78" s="77"/>
      <c r="W78" s="43">
        <f t="shared" si="26"/>
        <v>0</v>
      </c>
      <c r="X78" s="32"/>
      <c r="Y78" s="26"/>
      <c r="Z78" s="31"/>
      <c r="AA78" s="14"/>
      <c r="AB78" s="31"/>
      <c r="AC78" s="14"/>
      <c r="AD78" s="43">
        <f t="shared" si="27"/>
        <v>0</v>
      </c>
      <c r="AE78" s="46">
        <f t="shared" si="28"/>
        <v>11.029411764705873</v>
      </c>
    </row>
    <row r="79" spans="1:31" x14ac:dyDescent="0.25">
      <c r="A79" s="3">
        <v>75</v>
      </c>
      <c r="B79" s="1" t="s">
        <v>317</v>
      </c>
      <c r="C79" s="1" t="s">
        <v>236</v>
      </c>
      <c r="D79" s="1">
        <v>2001</v>
      </c>
      <c r="E79" s="1" t="s">
        <v>313</v>
      </c>
      <c r="F79" s="38"/>
      <c r="G79" s="38"/>
      <c r="H79" s="14">
        <f t="shared" si="21"/>
        <v>0</v>
      </c>
      <c r="I79" s="14">
        <f t="shared" si="22"/>
        <v>0</v>
      </c>
      <c r="J79" s="41">
        <f t="shared" si="23"/>
        <v>0</v>
      </c>
      <c r="K79" s="32"/>
      <c r="L79" s="38"/>
      <c r="M79" s="38"/>
      <c r="N79" s="48"/>
      <c r="O79" s="26">
        <v>0</v>
      </c>
      <c r="P79" s="26">
        <v>0</v>
      </c>
      <c r="Q79" s="26">
        <v>0</v>
      </c>
      <c r="R79" s="26">
        <f t="shared" si="24"/>
        <v>0</v>
      </c>
      <c r="S79" s="41">
        <f t="shared" si="25"/>
        <v>0</v>
      </c>
      <c r="T79" s="51">
        <v>65</v>
      </c>
      <c r="U79" s="43">
        <f>150-(T79*$U$84)+$U$84</f>
        <v>8.8235294117646852</v>
      </c>
      <c r="V79" s="77"/>
      <c r="W79" s="43">
        <f t="shared" si="26"/>
        <v>0</v>
      </c>
      <c r="X79" s="32"/>
      <c r="Y79" s="26"/>
      <c r="Z79" s="31"/>
      <c r="AA79" s="14"/>
      <c r="AB79" s="31"/>
      <c r="AC79" s="14"/>
      <c r="AD79" s="43">
        <f t="shared" si="27"/>
        <v>0</v>
      </c>
      <c r="AE79" s="46">
        <f t="shared" si="28"/>
        <v>8.8235294117646852</v>
      </c>
    </row>
    <row r="80" spans="1:31" x14ac:dyDescent="0.25">
      <c r="A80" s="3">
        <v>76</v>
      </c>
      <c r="B80" s="1" t="s">
        <v>318</v>
      </c>
      <c r="C80" s="1" t="s">
        <v>258</v>
      </c>
      <c r="D80" s="1">
        <v>1969</v>
      </c>
      <c r="E80" s="22" t="s">
        <v>259</v>
      </c>
      <c r="F80" s="38"/>
      <c r="G80" s="38"/>
      <c r="H80" s="14">
        <f t="shared" si="21"/>
        <v>0</v>
      </c>
      <c r="I80" s="14">
        <f t="shared" si="22"/>
        <v>0</v>
      </c>
      <c r="J80" s="41">
        <f t="shared" si="23"/>
        <v>0</v>
      </c>
      <c r="K80" s="32">
        <v>25</v>
      </c>
      <c r="L80" s="38"/>
      <c r="M80" s="38"/>
      <c r="N80" s="48"/>
      <c r="O80" s="26">
        <f>100-(K80*$O$84)+$O$84</f>
        <v>4</v>
      </c>
      <c r="P80" s="26">
        <v>0</v>
      </c>
      <c r="Q80" s="26">
        <v>0</v>
      </c>
      <c r="R80" s="26">
        <f t="shared" si="24"/>
        <v>0</v>
      </c>
      <c r="S80" s="41">
        <f t="shared" si="25"/>
        <v>4</v>
      </c>
      <c r="T80" s="51">
        <v>67</v>
      </c>
      <c r="U80" s="43">
        <f>150-(T80*$U$84)+$U$84</f>
        <v>4.4117647058823364</v>
      </c>
      <c r="V80" s="77"/>
      <c r="W80" s="43">
        <f t="shared" si="26"/>
        <v>0</v>
      </c>
      <c r="X80" s="32"/>
      <c r="Y80" s="79"/>
      <c r="Z80" s="31"/>
      <c r="AA80" s="14"/>
      <c r="AB80" s="31"/>
      <c r="AC80" s="14"/>
      <c r="AD80" s="43">
        <f t="shared" si="27"/>
        <v>0</v>
      </c>
      <c r="AE80" s="46">
        <f t="shared" si="28"/>
        <v>8.4117647058823373</v>
      </c>
    </row>
    <row r="81" spans="1:31" x14ac:dyDescent="0.25">
      <c r="A81" s="3">
        <v>77</v>
      </c>
      <c r="B81" s="1" t="s">
        <v>272</v>
      </c>
      <c r="C81" s="1" t="s">
        <v>258</v>
      </c>
      <c r="D81" s="1">
        <v>1979</v>
      </c>
      <c r="E81" s="1" t="s">
        <v>273</v>
      </c>
      <c r="F81" s="38"/>
      <c r="G81" s="38"/>
      <c r="H81" s="14">
        <f t="shared" si="21"/>
        <v>0</v>
      </c>
      <c r="I81" s="14">
        <f t="shared" si="22"/>
        <v>0</v>
      </c>
      <c r="J81" s="41">
        <f t="shared" si="23"/>
        <v>0</v>
      </c>
      <c r="K81" s="32">
        <v>24</v>
      </c>
      <c r="L81" s="38"/>
      <c r="M81" s="38"/>
      <c r="N81" s="31"/>
      <c r="O81" s="26">
        <f>100-(K81*$O$84)+$O$84</f>
        <v>8</v>
      </c>
      <c r="P81" s="26">
        <v>0</v>
      </c>
      <c r="Q81" s="26">
        <v>0</v>
      </c>
      <c r="R81" s="26">
        <f t="shared" si="24"/>
        <v>0</v>
      </c>
      <c r="S81" s="41">
        <f t="shared" si="25"/>
        <v>8</v>
      </c>
      <c r="T81" s="51"/>
      <c r="U81" s="43">
        <v>0</v>
      </c>
      <c r="V81" s="77"/>
      <c r="W81" s="43">
        <f t="shared" si="26"/>
        <v>0</v>
      </c>
      <c r="X81" s="32"/>
      <c r="Y81" s="79"/>
      <c r="Z81" s="31"/>
      <c r="AA81" s="14"/>
      <c r="AB81" s="31"/>
      <c r="AC81" s="14"/>
      <c r="AD81" s="43">
        <f t="shared" si="27"/>
        <v>0</v>
      </c>
      <c r="AE81" s="46">
        <f t="shared" si="28"/>
        <v>8</v>
      </c>
    </row>
    <row r="82" spans="1:31" x14ac:dyDescent="0.25">
      <c r="A82" s="3">
        <v>78</v>
      </c>
      <c r="B82" s="22" t="s">
        <v>275</v>
      </c>
      <c r="C82" s="22" t="s">
        <v>236</v>
      </c>
      <c r="D82" s="22">
        <v>2001</v>
      </c>
      <c r="E82" s="22" t="s">
        <v>42</v>
      </c>
      <c r="F82" s="38"/>
      <c r="G82" s="38"/>
      <c r="H82" s="14">
        <f t="shared" si="21"/>
        <v>0</v>
      </c>
      <c r="I82" s="14">
        <f t="shared" si="22"/>
        <v>0</v>
      </c>
      <c r="J82" s="41">
        <f t="shared" si="23"/>
        <v>0</v>
      </c>
      <c r="K82" s="32"/>
      <c r="L82" s="38">
        <v>47</v>
      </c>
      <c r="M82" s="38"/>
      <c r="N82" s="48"/>
      <c r="O82" s="26">
        <v>0</v>
      </c>
      <c r="P82" s="26">
        <f>100-(L82*$P$84)+$P$84</f>
        <v>4.1666666666666625</v>
      </c>
      <c r="Q82" s="26">
        <v>0</v>
      </c>
      <c r="R82" s="26">
        <f t="shared" si="24"/>
        <v>0</v>
      </c>
      <c r="S82" s="41">
        <f t="shared" si="25"/>
        <v>4.1666666666666625</v>
      </c>
      <c r="T82" s="51"/>
      <c r="U82" s="43">
        <v>0</v>
      </c>
      <c r="V82" s="77"/>
      <c r="W82" s="43">
        <f t="shared" si="26"/>
        <v>0</v>
      </c>
      <c r="X82" s="32"/>
      <c r="Y82" s="79"/>
      <c r="Z82" s="31"/>
      <c r="AA82" s="14"/>
      <c r="AB82" s="31"/>
      <c r="AC82" s="14"/>
      <c r="AD82" s="43">
        <f t="shared" si="27"/>
        <v>0</v>
      </c>
      <c r="AE82" s="46">
        <f t="shared" si="28"/>
        <v>4.1666666666666625</v>
      </c>
    </row>
    <row r="83" spans="1:31" x14ac:dyDescent="0.25">
      <c r="A83" s="3">
        <v>79</v>
      </c>
      <c r="B83" s="1" t="s">
        <v>29</v>
      </c>
      <c r="C83" s="1" t="s">
        <v>236</v>
      </c>
      <c r="D83" s="1">
        <v>2002</v>
      </c>
      <c r="E83" s="1" t="s">
        <v>9</v>
      </c>
      <c r="F83" s="38"/>
      <c r="G83" s="38"/>
      <c r="H83" s="14">
        <f t="shared" si="21"/>
        <v>0</v>
      </c>
      <c r="I83" s="14">
        <f t="shared" si="22"/>
        <v>0</v>
      </c>
      <c r="J83" s="41">
        <f t="shared" si="23"/>
        <v>0</v>
      </c>
      <c r="K83" s="32"/>
      <c r="L83" s="38"/>
      <c r="M83" s="38"/>
      <c r="N83" s="48"/>
      <c r="O83" s="26">
        <v>0</v>
      </c>
      <c r="P83" s="26">
        <v>0</v>
      </c>
      <c r="Q83" s="26">
        <v>0</v>
      </c>
      <c r="R83" s="26">
        <f t="shared" si="24"/>
        <v>0</v>
      </c>
      <c r="S83" s="41">
        <f t="shared" si="25"/>
        <v>0</v>
      </c>
      <c r="T83" s="51">
        <v>68</v>
      </c>
      <c r="U83" s="43">
        <f>150-(T83*$U$84)+$U$84</f>
        <v>2.2058823529411766</v>
      </c>
      <c r="V83" s="77"/>
      <c r="W83" s="43">
        <f t="shared" si="26"/>
        <v>0</v>
      </c>
      <c r="X83" s="32"/>
      <c r="Y83" s="26"/>
      <c r="Z83" s="31"/>
      <c r="AA83" s="14"/>
      <c r="AB83" s="31"/>
      <c r="AC83" s="14"/>
      <c r="AD83" s="43">
        <f t="shared" si="27"/>
        <v>0</v>
      </c>
      <c r="AE83" s="46">
        <f t="shared" si="28"/>
        <v>2.2058823529411766</v>
      </c>
    </row>
    <row r="84" spans="1:31" x14ac:dyDescent="0.25">
      <c r="H84" s="8">
        <f>50/H3</f>
        <v>-50</v>
      </c>
      <c r="I84" s="8">
        <f>50/I3</f>
        <v>-50</v>
      </c>
      <c r="J84" s="8"/>
      <c r="K84" s="8"/>
      <c r="L84" s="8"/>
      <c r="M84" s="8"/>
      <c r="N84" s="8"/>
      <c r="O84" s="8">
        <f>100/O3</f>
        <v>4</v>
      </c>
      <c r="P84" s="8">
        <f>100/P3</f>
        <v>2.0833333333333335</v>
      </c>
      <c r="Q84" s="8">
        <f>100/Q3</f>
        <v>2.7777777777777777</v>
      </c>
      <c r="R84" s="8">
        <f>100/R3</f>
        <v>-100</v>
      </c>
      <c r="S84" s="8"/>
      <c r="T84" s="8"/>
      <c r="U84" s="8">
        <f>150/U3</f>
        <v>2.2058823529411766</v>
      </c>
      <c r="V84" s="8"/>
      <c r="W84" s="8">
        <f>150/W3</f>
        <v>-150</v>
      </c>
      <c r="X84" s="8"/>
      <c r="Y84" s="8">
        <f>25/Y3</f>
        <v>1.1363636363636365</v>
      </c>
      <c r="Z84" s="8"/>
      <c r="AA84" s="8">
        <f>25/AA3</f>
        <v>1.3157894736842106</v>
      </c>
      <c r="AB84" s="8"/>
      <c r="AC84" s="8" t="e">
        <f>25/AC3</f>
        <v>#DIV/0!</v>
      </c>
      <c r="AD84" s="8"/>
      <c r="AE84" s="8"/>
    </row>
    <row r="85" spans="1:31" x14ac:dyDescent="0.25">
      <c r="A85" s="5"/>
      <c r="B85" s="5"/>
      <c r="C85" s="5"/>
      <c r="D85" s="5"/>
      <c r="E85" s="5"/>
      <c r="F85" s="5"/>
      <c r="G85" s="5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x14ac:dyDescent="0.25">
      <c r="A86" s="5"/>
      <c r="B86" s="4"/>
      <c r="C86" s="4"/>
      <c r="D86" s="4"/>
      <c r="E86" s="4"/>
      <c r="F86" s="5"/>
      <c r="G86" s="5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pans="1:31" x14ac:dyDescent="0.25">
      <c r="A87" s="5"/>
      <c r="B87" s="6"/>
      <c r="C87" s="6"/>
      <c r="D87" s="6"/>
      <c r="E87" s="6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x14ac:dyDescent="0.25">
      <c r="B88" s="6"/>
      <c r="C88" s="6"/>
      <c r="D88" s="6"/>
      <c r="E88" s="6"/>
    </row>
    <row r="89" spans="1:31" x14ac:dyDescent="0.25">
      <c r="B89" s="6"/>
      <c r="C89" s="6"/>
      <c r="D89" s="6"/>
      <c r="E89" s="6"/>
    </row>
    <row r="90" spans="1:31" x14ac:dyDescent="0.25">
      <c r="B90" s="6"/>
      <c r="C90" s="6"/>
      <c r="D90" s="6"/>
      <c r="E90" s="6"/>
    </row>
  </sheetData>
  <sortState ref="B5:AE83">
    <sortCondition descending="1" ref="AE5:AE83"/>
  </sortState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7"/>
  <dimension ref="A1:AF53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1" max="1" width="4.85546875" customWidth="1"/>
    <col min="2" max="2" width="21.7109375" customWidth="1"/>
    <col min="3" max="3" width="5.7109375" customWidth="1"/>
    <col min="4" max="4" width="9.28515625" customWidth="1"/>
    <col min="5" max="5" width="25.28515625" customWidth="1"/>
    <col min="6" max="31" width="9.140625" customWidth="1"/>
  </cols>
  <sheetData>
    <row r="1" spans="1:32" x14ac:dyDescent="0.25">
      <c r="A1" s="5"/>
      <c r="B1" s="5" t="s">
        <v>319</v>
      </c>
      <c r="C1" s="5"/>
      <c r="D1" s="5"/>
      <c r="E1" s="5"/>
      <c r="F1" s="57"/>
      <c r="G1" s="57" t="s">
        <v>320</v>
      </c>
      <c r="H1" s="57"/>
      <c r="I1" s="57"/>
      <c r="J1" s="57"/>
      <c r="K1" s="57"/>
      <c r="L1" s="57" t="s">
        <v>321</v>
      </c>
      <c r="M1" s="57"/>
      <c r="N1" s="57"/>
      <c r="O1" s="57"/>
      <c r="P1" s="57"/>
      <c r="Q1" s="57"/>
      <c r="R1" s="57"/>
      <c r="S1" s="57"/>
      <c r="T1" s="57" t="s">
        <v>217</v>
      </c>
      <c r="U1" s="57"/>
      <c r="V1" s="57"/>
      <c r="W1" s="57"/>
      <c r="X1" s="57"/>
      <c r="Y1" s="57"/>
      <c r="Z1" s="57"/>
      <c r="AA1" s="57" t="s">
        <v>322</v>
      </c>
      <c r="AB1" s="57"/>
      <c r="AC1" s="57"/>
      <c r="AD1" s="57"/>
      <c r="AE1" s="5"/>
    </row>
    <row r="2" spans="1:32" x14ac:dyDescent="0.25">
      <c r="A2" s="5"/>
      <c r="B2" s="11"/>
      <c r="C2" s="13"/>
      <c r="D2" s="13"/>
      <c r="E2" s="13"/>
      <c r="F2" s="57"/>
      <c r="G2" s="57"/>
      <c r="H2" s="57"/>
      <c r="I2" s="57"/>
      <c r="J2" s="57"/>
      <c r="K2" s="57"/>
      <c r="L2" s="57"/>
      <c r="M2" s="57"/>
      <c r="N2" s="57"/>
      <c r="O2" s="57" t="s">
        <v>85</v>
      </c>
      <c r="P2" s="57" t="s">
        <v>115</v>
      </c>
      <c r="Q2" s="58" t="s">
        <v>79</v>
      </c>
      <c r="R2" s="57"/>
      <c r="S2" s="57"/>
      <c r="T2" s="57"/>
      <c r="U2" s="81" t="s">
        <v>323</v>
      </c>
      <c r="V2" s="57"/>
      <c r="W2" s="57"/>
      <c r="X2" s="57"/>
      <c r="Y2" s="57"/>
      <c r="Z2" s="57"/>
      <c r="AA2" s="57"/>
      <c r="AB2" s="57"/>
      <c r="AC2" s="57"/>
      <c r="AD2" s="57"/>
      <c r="AE2" s="5"/>
    </row>
    <row r="3" spans="1:32" x14ac:dyDescent="0.25">
      <c r="A3" s="1"/>
      <c r="B3" s="7"/>
      <c r="C3" s="7"/>
      <c r="D3" s="7"/>
      <c r="E3" s="7"/>
      <c r="F3" s="20"/>
      <c r="G3" s="20"/>
      <c r="H3" s="34">
        <v>-1</v>
      </c>
      <c r="I3" s="34">
        <v>-1</v>
      </c>
      <c r="J3" s="47" t="s">
        <v>126</v>
      </c>
      <c r="K3" s="36" t="s">
        <v>85</v>
      </c>
      <c r="L3" s="18" t="s">
        <v>115</v>
      </c>
      <c r="M3" s="56" t="s">
        <v>79</v>
      </c>
      <c r="N3" s="18"/>
      <c r="O3" s="18">
        <v>25</v>
      </c>
      <c r="P3" s="24">
        <v>48</v>
      </c>
      <c r="Q3" s="18">
        <v>36</v>
      </c>
      <c r="R3" s="24">
        <v>-1</v>
      </c>
      <c r="S3" s="39" t="s">
        <v>16</v>
      </c>
      <c r="T3" s="49" t="s">
        <v>324</v>
      </c>
      <c r="U3" s="65">
        <v>26</v>
      </c>
      <c r="V3" s="65" t="s">
        <v>208</v>
      </c>
      <c r="W3" s="52">
        <v>-1</v>
      </c>
      <c r="X3" s="29" t="s">
        <v>229</v>
      </c>
      <c r="Y3" s="27">
        <v>22</v>
      </c>
      <c r="Z3" s="27" t="s">
        <v>211</v>
      </c>
      <c r="AA3" s="27">
        <v>19</v>
      </c>
      <c r="AB3" s="27"/>
      <c r="AC3" s="27"/>
      <c r="AD3" s="42" t="s">
        <v>126</v>
      </c>
      <c r="AE3" s="44"/>
      <c r="AF3" s="12"/>
    </row>
    <row r="4" spans="1:32" x14ac:dyDescent="0.25">
      <c r="A4" s="7" t="s">
        <v>0</v>
      </c>
      <c r="B4" s="1" t="s">
        <v>1</v>
      </c>
      <c r="C4" s="1" t="s">
        <v>50</v>
      </c>
      <c r="D4" s="1" t="s">
        <v>17</v>
      </c>
      <c r="E4" s="1" t="s">
        <v>5</v>
      </c>
      <c r="F4" s="19" t="s">
        <v>2</v>
      </c>
      <c r="G4" s="19" t="s">
        <v>2</v>
      </c>
      <c r="H4" s="35" t="s">
        <v>3</v>
      </c>
      <c r="I4" s="35" t="s">
        <v>3</v>
      </c>
      <c r="J4" s="47" t="s">
        <v>3</v>
      </c>
      <c r="K4" s="36" t="s">
        <v>2</v>
      </c>
      <c r="L4" s="21" t="s">
        <v>2</v>
      </c>
      <c r="M4" s="21" t="s">
        <v>2</v>
      </c>
      <c r="N4" s="25" t="s">
        <v>2</v>
      </c>
      <c r="O4" s="25" t="s">
        <v>3</v>
      </c>
      <c r="P4" s="25" t="s">
        <v>3</v>
      </c>
      <c r="Q4" s="21" t="s">
        <v>3</v>
      </c>
      <c r="R4" s="25" t="s">
        <v>3</v>
      </c>
      <c r="S4" s="40" t="s">
        <v>80</v>
      </c>
      <c r="T4" s="49" t="s">
        <v>2</v>
      </c>
      <c r="U4" s="65" t="s">
        <v>3</v>
      </c>
      <c r="V4" s="65" t="s">
        <v>2</v>
      </c>
      <c r="W4" s="53" t="s">
        <v>3</v>
      </c>
      <c r="X4" s="29" t="s">
        <v>2</v>
      </c>
      <c r="Y4" s="28" t="s">
        <v>3</v>
      </c>
      <c r="Z4" s="28" t="s">
        <v>2</v>
      </c>
      <c r="AA4" s="28" t="s">
        <v>3</v>
      </c>
      <c r="AB4" s="28" t="s">
        <v>2</v>
      </c>
      <c r="AC4" s="28" t="s">
        <v>3</v>
      </c>
      <c r="AD4" s="42" t="s">
        <v>3</v>
      </c>
      <c r="AE4" s="45" t="s">
        <v>16</v>
      </c>
    </row>
    <row r="5" spans="1:32" x14ac:dyDescent="0.25">
      <c r="A5" s="74">
        <v>1</v>
      </c>
      <c r="B5" s="74" t="s">
        <v>230</v>
      </c>
      <c r="C5" s="74" t="s">
        <v>231</v>
      </c>
      <c r="D5" s="74">
        <v>1998</v>
      </c>
      <c r="E5" s="74" t="s">
        <v>232</v>
      </c>
      <c r="F5" s="38"/>
      <c r="G5" s="38"/>
      <c r="H5" s="14">
        <f t="shared" ref="H5:H45" si="0">50-(F5*$H$46)+$H$46</f>
        <v>0</v>
      </c>
      <c r="I5" s="14">
        <f t="shared" ref="I5:I45" si="1">50-(G5*$I$46)+$I$46</f>
        <v>0</v>
      </c>
      <c r="J5" s="41">
        <f t="shared" ref="J5:J45" si="2">MAX(H5:I5)</f>
        <v>0</v>
      </c>
      <c r="K5" s="32">
        <v>1</v>
      </c>
      <c r="L5" s="38">
        <v>4</v>
      </c>
      <c r="M5" s="38">
        <v>2</v>
      </c>
      <c r="N5" s="48"/>
      <c r="O5" s="26">
        <f t="shared" ref="O5:O14" si="3">100-(K5*$O$46)+$O$46</f>
        <v>100</v>
      </c>
      <c r="P5" s="26">
        <f t="shared" ref="P5:P21" si="4">100-(L5*$P$46)+$P$46</f>
        <v>93.75</v>
      </c>
      <c r="Q5" s="26">
        <f t="shared" ref="Q5:Q20" si="5">100-(M5*$Q$46)+$Q$46</f>
        <v>97.222222222222214</v>
      </c>
      <c r="R5" s="26">
        <f t="shared" ref="R5:R45" si="6">100-(N5*$R$46)+$R$46</f>
        <v>0</v>
      </c>
      <c r="S5" s="41">
        <f t="shared" ref="S5:S45" si="7">LARGE(O5:R5,1)+LARGE(O5:R5,2)</f>
        <v>197.22222222222223</v>
      </c>
      <c r="T5" s="51">
        <v>1</v>
      </c>
      <c r="U5" s="43">
        <f t="shared" ref="U5:U24" si="8">150-(T5*$U$46)+$U$46</f>
        <v>150</v>
      </c>
      <c r="V5" s="77"/>
      <c r="W5" s="43">
        <f t="shared" ref="W5:W45" si="9">150-(V5*$W$46)+$W$46</f>
        <v>0</v>
      </c>
      <c r="X5" s="32"/>
      <c r="Y5" s="14"/>
      <c r="Z5" s="31">
        <v>5</v>
      </c>
      <c r="AA5" s="79">
        <f>25-(Z5*$AA$46)+$AA$46</f>
        <v>19.736842105263158</v>
      </c>
      <c r="AB5" s="31"/>
      <c r="AC5" s="14"/>
      <c r="AD5" s="43">
        <f t="shared" ref="AD5:AD45" si="10">MAX(Y5,AA5,AC5)</f>
        <v>19.736842105263158</v>
      </c>
      <c r="AE5" s="46">
        <f t="shared" ref="AE5:AE45" si="11">J5+S5+W5+AD5+U5</f>
        <v>366.95906432748541</v>
      </c>
    </row>
    <row r="6" spans="1:32" x14ac:dyDescent="0.25">
      <c r="A6" s="74">
        <v>2</v>
      </c>
      <c r="B6" s="74" t="s">
        <v>235</v>
      </c>
      <c r="C6" s="74" t="s">
        <v>236</v>
      </c>
      <c r="D6" s="74">
        <v>2000</v>
      </c>
      <c r="E6" s="74" t="s">
        <v>19</v>
      </c>
      <c r="F6" s="38"/>
      <c r="G6" s="38"/>
      <c r="H6" s="14">
        <f t="shared" si="0"/>
        <v>0</v>
      </c>
      <c r="I6" s="14">
        <f t="shared" si="1"/>
        <v>0</v>
      </c>
      <c r="J6" s="41">
        <f t="shared" si="2"/>
        <v>0</v>
      </c>
      <c r="K6" s="32">
        <v>3</v>
      </c>
      <c r="L6" s="38">
        <v>9</v>
      </c>
      <c r="M6" s="38">
        <v>6</v>
      </c>
      <c r="N6" s="48"/>
      <c r="O6" s="26">
        <f t="shared" si="3"/>
        <v>92</v>
      </c>
      <c r="P6" s="26">
        <f t="shared" si="4"/>
        <v>83.333333333333329</v>
      </c>
      <c r="Q6" s="26">
        <f t="shared" si="5"/>
        <v>86.111111111111114</v>
      </c>
      <c r="R6" s="26">
        <f t="shared" si="6"/>
        <v>0</v>
      </c>
      <c r="S6" s="41">
        <f t="shared" si="7"/>
        <v>178.11111111111111</v>
      </c>
      <c r="T6" s="51">
        <v>2</v>
      </c>
      <c r="U6" s="43">
        <f t="shared" si="8"/>
        <v>144.23076923076923</v>
      </c>
      <c r="V6" s="77"/>
      <c r="W6" s="43">
        <f t="shared" si="9"/>
        <v>0</v>
      </c>
      <c r="X6" s="32">
        <v>2</v>
      </c>
      <c r="Y6" s="79">
        <f>25-(X6*$Y$46)+$Y$46</f>
        <v>23.863636363636363</v>
      </c>
      <c r="Z6" s="31">
        <v>9</v>
      </c>
      <c r="AA6" s="79">
        <f>25-(Z6*$AA$46)+$AA$46</f>
        <v>14.473684210526315</v>
      </c>
      <c r="AB6" s="31"/>
      <c r="AC6" s="14"/>
      <c r="AD6" s="43">
        <f t="shared" si="10"/>
        <v>23.863636363636363</v>
      </c>
      <c r="AE6" s="46">
        <f t="shared" si="11"/>
        <v>346.20551670551674</v>
      </c>
    </row>
    <row r="7" spans="1:32" x14ac:dyDescent="0.25">
      <c r="A7" s="74">
        <v>3</v>
      </c>
      <c r="B7" s="75" t="s">
        <v>242</v>
      </c>
      <c r="C7" s="75" t="s">
        <v>236</v>
      </c>
      <c r="D7" s="75">
        <v>2000</v>
      </c>
      <c r="E7" s="76" t="s">
        <v>243</v>
      </c>
      <c r="F7" s="38"/>
      <c r="G7" s="38"/>
      <c r="H7" s="14">
        <f t="shared" si="0"/>
        <v>0</v>
      </c>
      <c r="I7" s="14">
        <f t="shared" si="1"/>
        <v>0</v>
      </c>
      <c r="J7" s="41">
        <f t="shared" si="2"/>
        <v>0</v>
      </c>
      <c r="K7" s="32">
        <v>2</v>
      </c>
      <c r="L7" s="38">
        <v>8</v>
      </c>
      <c r="M7" s="38">
        <v>11</v>
      </c>
      <c r="N7" s="48"/>
      <c r="O7" s="26">
        <f t="shared" si="3"/>
        <v>96</v>
      </c>
      <c r="P7" s="26">
        <f t="shared" si="4"/>
        <v>85.416666666666657</v>
      </c>
      <c r="Q7" s="26">
        <f t="shared" si="5"/>
        <v>72.222222222222214</v>
      </c>
      <c r="R7" s="26">
        <f t="shared" si="6"/>
        <v>0</v>
      </c>
      <c r="S7" s="41">
        <f t="shared" si="7"/>
        <v>181.41666666666666</v>
      </c>
      <c r="T7" s="51">
        <v>7</v>
      </c>
      <c r="U7" s="43">
        <f t="shared" si="8"/>
        <v>115.38461538461539</v>
      </c>
      <c r="V7" s="77"/>
      <c r="W7" s="43">
        <f t="shared" si="9"/>
        <v>0</v>
      </c>
      <c r="X7" s="32">
        <v>3</v>
      </c>
      <c r="Y7" s="79">
        <f>25-(X7*$Y$46)+$Y$46</f>
        <v>22.727272727272727</v>
      </c>
      <c r="Z7" s="31">
        <v>10</v>
      </c>
      <c r="AA7" s="79">
        <f>25-(Z7*$AA$46)+$AA$46</f>
        <v>13.157894736842104</v>
      </c>
      <c r="AB7" s="31"/>
      <c r="AC7" s="14"/>
      <c r="AD7" s="43">
        <f t="shared" si="10"/>
        <v>22.727272727272727</v>
      </c>
      <c r="AE7" s="46">
        <f t="shared" si="11"/>
        <v>319.52855477855474</v>
      </c>
    </row>
    <row r="8" spans="1:32" x14ac:dyDescent="0.25">
      <c r="A8" s="3">
        <v>4</v>
      </c>
      <c r="B8" s="23" t="s">
        <v>239</v>
      </c>
      <c r="C8" s="1" t="s">
        <v>231</v>
      </c>
      <c r="D8" s="15">
        <v>1998</v>
      </c>
      <c r="E8" s="1" t="s">
        <v>7</v>
      </c>
      <c r="F8" s="38"/>
      <c r="G8" s="38"/>
      <c r="H8" s="14">
        <f t="shared" si="0"/>
        <v>0</v>
      </c>
      <c r="I8" s="14">
        <f t="shared" si="1"/>
        <v>0</v>
      </c>
      <c r="J8" s="41">
        <f t="shared" si="2"/>
        <v>0</v>
      </c>
      <c r="K8" s="32">
        <v>6</v>
      </c>
      <c r="L8" s="38">
        <v>5</v>
      </c>
      <c r="M8" s="38">
        <v>9</v>
      </c>
      <c r="N8" s="48"/>
      <c r="O8" s="26">
        <f t="shared" si="3"/>
        <v>80</v>
      </c>
      <c r="P8" s="26">
        <f t="shared" si="4"/>
        <v>91.666666666666657</v>
      </c>
      <c r="Q8" s="26">
        <f t="shared" si="5"/>
        <v>77.777777777777771</v>
      </c>
      <c r="R8" s="26">
        <f t="shared" si="6"/>
        <v>0</v>
      </c>
      <c r="S8" s="41">
        <f t="shared" si="7"/>
        <v>171.66666666666666</v>
      </c>
      <c r="T8" s="51">
        <v>5</v>
      </c>
      <c r="U8" s="43">
        <f t="shared" si="8"/>
        <v>126.92307692307693</v>
      </c>
      <c r="V8" s="77"/>
      <c r="W8" s="43">
        <f t="shared" si="9"/>
        <v>0</v>
      </c>
      <c r="X8" s="32">
        <v>12</v>
      </c>
      <c r="Y8" s="79">
        <f>25-(X8*$Y$46)+$Y$46</f>
        <v>12.5</v>
      </c>
      <c r="Z8" s="31">
        <v>11</v>
      </c>
      <c r="AA8" s="79">
        <f>25-(Z8*$AA$46)+$AA$46</f>
        <v>11.842105263157894</v>
      </c>
      <c r="AB8" s="31"/>
      <c r="AC8" s="14"/>
      <c r="AD8" s="43">
        <f t="shared" si="10"/>
        <v>12.5</v>
      </c>
      <c r="AE8" s="46">
        <f t="shared" si="11"/>
        <v>311.08974358974359</v>
      </c>
    </row>
    <row r="9" spans="1:32" x14ac:dyDescent="0.25">
      <c r="A9" s="3">
        <v>5</v>
      </c>
      <c r="B9" s="1" t="s">
        <v>247</v>
      </c>
      <c r="C9" s="1" t="s">
        <v>236</v>
      </c>
      <c r="D9" s="1">
        <v>1999</v>
      </c>
      <c r="E9" s="17" t="s">
        <v>241</v>
      </c>
      <c r="F9" s="38"/>
      <c r="G9" s="38"/>
      <c r="H9" s="14">
        <f t="shared" si="0"/>
        <v>0</v>
      </c>
      <c r="I9" s="14">
        <f t="shared" si="1"/>
        <v>0</v>
      </c>
      <c r="J9" s="41">
        <f t="shared" si="2"/>
        <v>0</v>
      </c>
      <c r="K9" s="32">
        <v>7</v>
      </c>
      <c r="L9" s="38">
        <v>15</v>
      </c>
      <c r="M9" s="38">
        <v>8</v>
      </c>
      <c r="N9" s="31"/>
      <c r="O9" s="26">
        <f t="shared" si="3"/>
        <v>76</v>
      </c>
      <c r="P9" s="26">
        <f t="shared" si="4"/>
        <v>70.833333333333329</v>
      </c>
      <c r="Q9" s="26">
        <f t="shared" si="5"/>
        <v>80.555555555555543</v>
      </c>
      <c r="R9" s="26">
        <f t="shared" si="6"/>
        <v>0</v>
      </c>
      <c r="S9" s="41">
        <f t="shared" si="7"/>
        <v>156.55555555555554</v>
      </c>
      <c r="T9" s="51">
        <v>4</v>
      </c>
      <c r="U9" s="43">
        <f t="shared" si="8"/>
        <v>132.69230769230768</v>
      </c>
      <c r="V9" s="77"/>
      <c r="W9" s="43">
        <f t="shared" si="9"/>
        <v>0</v>
      </c>
      <c r="X9" s="32">
        <v>7</v>
      </c>
      <c r="Y9" s="79">
        <f>25-(X9*$Y$46)+$Y$46</f>
        <v>18.181818181818183</v>
      </c>
      <c r="Z9" s="31"/>
      <c r="AA9" s="14"/>
      <c r="AB9" s="31"/>
      <c r="AC9" s="14"/>
      <c r="AD9" s="43">
        <f t="shared" si="10"/>
        <v>18.181818181818183</v>
      </c>
      <c r="AE9" s="46">
        <f t="shared" si="11"/>
        <v>307.42968142968141</v>
      </c>
    </row>
    <row r="10" spans="1:32" x14ac:dyDescent="0.25">
      <c r="A10" s="3">
        <v>6</v>
      </c>
      <c r="B10" s="1" t="s">
        <v>244</v>
      </c>
      <c r="C10" s="1" t="s">
        <v>231</v>
      </c>
      <c r="D10" s="1">
        <v>1998</v>
      </c>
      <c r="E10" s="22" t="s">
        <v>121</v>
      </c>
      <c r="F10" s="38"/>
      <c r="G10" s="38"/>
      <c r="H10" s="14">
        <f t="shared" si="0"/>
        <v>0</v>
      </c>
      <c r="I10" s="14">
        <f t="shared" si="1"/>
        <v>0</v>
      </c>
      <c r="J10" s="41">
        <f t="shared" si="2"/>
        <v>0</v>
      </c>
      <c r="K10" s="32">
        <v>14</v>
      </c>
      <c r="L10" s="38">
        <v>21</v>
      </c>
      <c r="M10" s="38">
        <v>7</v>
      </c>
      <c r="N10" s="31"/>
      <c r="O10" s="26">
        <f t="shared" si="3"/>
        <v>48</v>
      </c>
      <c r="P10" s="26">
        <f t="shared" si="4"/>
        <v>58.333333333333336</v>
      </c>
      <c r="Q10" s="26">
        <f t="shared" si="5"/>
        <v>83.333333333333329</v>
      </c>
      <c r="R10" s="26">
        <f t="shared" si="6"/>
        <v>0</v>
      </c>
      <c r="S10" s="41">
        <f t="shared" si="7"/>
        <v>141.66666666666666</v>
      </c>
      <c r="T10" s="51">
        <v>3</v>
      </c>
      <c r="U10" s="43">
        <f t="shared" si="8"/>
        <v>138.46153846153845</v>
      </c>
      <c r="V10" s="77"/>
      <c r="W10" s="43">
        <f t="shared" si="9"/>
        <v>0</v>
      </c>
      <c r="X10" s="32"/>
      <c r="Y10" s="14"/>
      <c r="Z10" s="31"/>
      <c r="AA10" s="14"/>
      <c r="AB10" s="31"/>
      <c r="AC10" s="14"/>
      <c r="AD10" s="43">
        <f t="shared" si="10"/>
        <v>0</v>
      </c>
      <c r="AE10" s="46">
        <f t="shared" si="11"/>
        <v>280.12820512820508</v>
      </c>
    </row>
    <row r="11" spans="1:32" x14ac:dyDescent="0.25">
      <c r="A11" s="3">
        <v>7</v>
      </c>
      <c r="B11" s="1" t="s">
        <v>245</v>
      </c>
      <c r="C11" s="1" t="s">
        <v>236</v>
      </c>
      <c r="D11" s="1">
        <v>1999</v>
      </c>
      <c r="E11" s="17" t="s">
        <v>241</v>
      </c>
      <c r="F11" s="38"/>
      <c r="G11" s="38"/>
      <c r="H11" s="14">
        <f t="shared" si="0"/>
        <v>0</v>
      </c>
      <c r="I11" s="14">
        <f t="shared" si="1"/>
        <v>0</v>
      </c>
      <c r="J11" s="41">
        <f t="shared" si="2"/>
        <v>0</v>
      </c>
      <c r="K11" s="32">
        <v>9</v>
      </c>
      <c r="L11" s="38">
        <v>14</v>
      </c>
      <c r="M11" s="38">
        <v>12</v>
      </c>
      <c r="N11" s="48"/>
      <c r="O11" s="26">
        <f t="shared" si="3"/>
        <v>68</v>
      </c>
      <c r="P11" s="26">
        <f t="shared" si="4"/>
        <v>72.916666666666657</v>
      </c>
      <c r="Q11" s="26">
        <f t="shared" si="5"/>
        <v>69.444444444444443</v>
      </c>
      <c r="R11" s="26">
        <f t="shared" si="6"/>
        <v>0</v>
      </c>
      <c r="S11" s="41">
        <f t="shared" si="7"/>
        <v>142.36111111111109</v>
      </c>
      <c r="T11" s="51">
        <v>8</v>
      </c>
      <c r="U11" s="43">
        <f t="shared" si="8"/>
        <v>109.61538461538461</v>
      </c>
      <c r="V11" s="77"/>
      <c r="W11" s="43">
        <f t="shared" si="9"/>
        <v>0</v>
      </c>
      <c r="X11" s="32">
        <v>6</v>
      </c>
      <c r="Y11" s="78">
        <f>25-(X11*$Y$46)+$Y$46</f>
        <v>19.318181818181817</v>
      </c>
      <c r="Z11" s="31"/>
      <c r="AA11" s="26"/>
      <c r="AB11" s="31"/>
      <c r="AC11" s="14"/>
      <c r="AD11" s="43">
        <f t="shared" si="10"/>
        <v>19.318181818181817</v>
      </c>
      <c r="AE11" s="46">
        <f t="shared" si="11"/>
        <v>271.29467754467748</v>
      </c>
    </row>
    <row r="12" spans="1:32" x14ac:dyDescent="0.25">
      <c r="A12" s="3">
        <v>8</v>
      </c>
      <c r="B12" s="22" t="s">
        <v>246</v>
      </c>
      <c r="C12" s="22" t="s">
        <v>236</v>
      </c>
      <c r="D12" s="22">
        <v>1999</v>
      </c>
      <c r="E12" s="22" t="s">
        <v>203</v>
      </c>
      <c r="F12" s="38"/>
      <c r="G12" s="38"/>
      <c r="H12" s="14">
        <f t="shared" si="0"/>
        <v>0</v>
      </c>
      <c r="I12" s="14">
        <f t="shared" si="1"/>
        <v>0</v>
      </c>
      <c r="J12" s="41">
        <f t="shared" si="2"/>
        <v>0</v>
      </c>
      <c r="K12" s="32">
        <v>17</v>
      </c>
      <c r="L12" s="38">
        <v>22</v>
      </c>
      <c r="M12" s="38">
        <v>10</v>
      </c>
      <c r="N12" s="48"/>
      <c r="O12" s="26">
        <f t="shared" si="3"/>
        <v>36</v>
      </c>
      <c r="P12" s="26">
        <f t="shared" si="4"/>
        <v>56.25</v>
      </c>
      <c r="Q12" s="26">
        <f t="shared" si="5"/>
        <v>75</v>
      </c>
      <c r="R12" s="26">
        <f t="shared" si="6"/>
        <v>0</v>
      </c>
      <c r="S12" s="41">
        <f t="shared" si="7"/>
        <v>131.25</v>
      </c>
      <c r="T12" s="51">
        <v>6</v>
      </c>
      <c r="U12" s="43">
        <f t="shared" si="8"/>
        <v>121.15384615384616</v>
      </c>
      <c r="V12" s="77"/>
      <c r="W12" s="43">
        <f t="shared" si="9"/>
        <v>0</v>
      </c>
      <c r="X12" s="32"/>
      <c r="Y12" s="26"/>
      <c r="Z12" s="31">
        <v>14</v>
      </c>
      <c r="AA12" s="78">
        <f>25-(Z12*$AA$46)+$AA$46</f>
        <v>7.8947368421052619</v>
      </c>
      <c r="AB12" s="31"/>
      <c r="AC12" s="14"/>
      <c r="AD12" s="43">
        <f t="shared" si="10"/>
        <v>7.8947368421052619</v>
      </c>
      <c r="AE12" s="46">
        <f t="shared" si="11"/>
        <v>260.29858299595139</v>
      </c>
    </row>
    <row r="13" spans="1:32" x14ac:dyDescent="0.25">
      <c r="A13" s="3">
        <v>9</v>
      </c>
      <c r="B13" s="22" t="s">
        <v>250</v>
      </c>
      <c r="C13" s="22" t="s">
        <v>236</v>
      </c>
      <c r="D13" s="22">
        <v>1999</v>
      </c>
      <c r="E13" s="22" t="s">
        <v>232</v>
      </c>
      <c r="F13" s="38"/>
      <c r="G13" s="38"/>
      <c r="H13" s="14">
        <f t="shared" si="0"/>
        <v>0</v>
      </c>
      <c r="I13" s="14">
        <f t="shared" si="1"/>
        <v>0</v>
      </c>
      <c r="J13" s="41">
        <f t="shared" si="2"/>
        <v>0</v>
      </c>
      <c r="K13" s="32">
        <v>12</v>
      </c>
      <c r="L13" s="38">
        <v>16</v>
      </c>
      <c r="M13" s="38">
        <v>14</v>
      </c>
      <c r="N13" s="48"/>
      <c r="O13" s="26">
        <f t="shared" si="3"/>
        <v>56</v>
      </c>
      <c r="P13" s="26">
        <f t="shared" si="4"/>
        <v>68.749999999999986</v>
      </c>
      <c r="Q13" s="26">
        <f t="shared" si="5"/>
        <v>63.888888888888893</v>
      </c>
      <c r="R13" s="26">
        <f t="shared" si="6"/>
        <v>0</v>
      </c>
      <c r="S13" s="41">
        <f t="shared" si="7"/>
        <v>132.63888888888889</v>
      </c>
      <c r="T13" s="51">
        <v>9</v>
      </c>
      <c r="U13" s="43">
        <f t="shared" si="8"/>
        <v>103.84615384615385</v>
      </c>
      <c r="V13" s="77"/>
      <c r="W13" s="43">
        <f t="shared" si="9"/>
        <v>0</v>
      </c>
      <c r="X13" s="32"/>
      <c r="Y13" s="14"/>
      <c r="Z13" s="31">
        <v>13</v>
      </c>
      <c r="AA13" s="79">
        <f>25-(Z13*$AA$46)+$AA$46</f>
        <v>9.2105263157894708</v>
      </c>
      <c r="AB13" s="31"/>
      <c r="AC13" s="14"/>
      <c r="AD13" s="43">
        <f t="shared" si="10"/>
        <v>9.2105263157894708</v>
      </c>
      <c r="AE13" s="46">
        <f t="shared" si="11"/>
        <v>245.6955690508322</v>
      </c>
    </row>
    <row r="14" spans="1:32" x14ac:dyDescent="0.25">
      <c r="A14" s="3">
        <v>10</v>
      </c>
      <c r="B14" s="1" t="s">
        <v>251</v>
      </c>
      <c r="C14" s="1" t="s">
        <v>236</v>
      </c>
      <c r="D14" s="1">
        <v>2000</v>
      </c>
      <c r="E14" s="17" t="s">
        <v>241</v>
      </c>
      <c r="F14" s="38"/>
      <c r="G14" s="38"/>
      <c r="H14" s="14">
        <f t="shared" si="0"/>
        <v>0</v>
      </c>
      <c r="I14" s="14">
        <f t="shared" si="1"/>
        <v>0</v>
      </c>
      <c r="J14" s="41">
        <f t="shared" si="2"/>
        <v>0</v>
      </c>
      <c r="K14" s="32">
        <v>5</v>
      </c>
      <c r="L14" s="38">
        <v>27</v>
      </c>
      <c r="M14" s="38">
        <v>17</v>
      </c>
      <c r="N14" s="31"/>
      <c r="O14" s="26">
        <f t="shared" si="3"/>
        <v>84</v>
      </c>
      <c r="P14" s="26">
        <f t="shared" si="4"/>
        <v>45.833333333333329</v>
      </c>
      <c r="Q14" s="26">
        <f t="shared" si="5"/>
        <v>55.555555555555557</v>
      </c>
      <c r="R14" s="26">
        <f t="shared" si="6"/>
        <v>0</v>
      </c>
      <c r="S14" s="41">
        <f t="shared" si="7"/>
        <v>139.55555555555554</v>
      </c>
      <c r="T14" s="51">
        <v>11</v>
      </c>
      <c r="U14" s="43">
        <f t="shared" si="8"/>
        <v>92.307692307692321</v>
      </c>
      <c r="V14" s="77"/>
      <c r="W14" s="43">
        <f t="shared" si="9"/>
        <v>0</v>
      </c>
      <c r="X14" s="32"/>
      <c r="Y14" s="14"/>
      <c r="Z14" s="31"/>
      <c r="AA14" s="14"/>
      <c r="AB14" s="31"/>
      <c r="AC14" s="14"/>
      <c r="AD14" s="43">
        <f t="shared" si="10"/>
        <v>0</v>
      </c>
      <c r="AE14" s="46">
        <f t="shared" si="11"/>
        <v>231.86324786324786</v>
      </c>
    </row>
    <row r="15" spans="1:32" x14ac:dyDescent="0.25">
      <c r="A15" s="3">
        <v>11</v>
      </c>
      <c r="B15" s="22" t="s">
        <v>274</v>
      </c>
      <c r="C15" s="22" t="s">
        <v>236</v>
      </c>
      <c r="D15" s="22">
        <v>2000</v>
      </c>
      <c r="E15" s="22" t="s">
        <v>330</v>
      </c>
      <c r="F15" s="38"/>
      <c r="G15" s="38"/>
      <c r="H15" s="14">
        <f t="shared" si="0"/>
        <v>0</v>
      </c>
      <c r="I15" s="14">
        <f t="shared" si="1"/>
        <v>0</v>
      </c>
      <c r="J15" s="41">
        <f t="shared" si="2"/>
        <v>0</v>
      </c>
      <c r="K15" s="32"/>
      <c r="L15" s="38">
        <v>17</v>
      </c>
      <c r="M15" s="38">
        <v>19</v>
      </c>
      <c r="N15" s="48"/>
      <c r="O15" s="26">
        <v>0</v>
      </c>
      <c r="P15" s="26">
        <f t="shared" si="4"/>
        <v>66.666666666666657</v>
      </c>
      <c r="Q15" s="26">
        <f t="shared" si="5"/>
        <v>50</v>
      </c>
      <c r="R15" s="26">
        <f t="shared" si="6"/>
        <v>0</v>
      </c>
      <c r="S15" s="41">
        <f t="shared" si="7"/>
        <v>116.66666666666666</v>
      </c>
      <c r="T15" s="51">
        <v>12</v>
      </c>
      <c r="U15" s="43">
        <f t="shared" si="8"/>
        <v>86.538461538461547</v>
      </c>
      <c r="V15" s="77"/>
      <c r="W15" s="43">
        <f t="shared" si="9"/>
        <v>0</v>
      </c>
      <c r="X15" s="32"/>
      <c r="Y15" s="14"/>
      <c r="Z15" s="31">
        <v>12</v>
      </c>
      <c r="AA15" s="78">
        <f>25-(Z15*$AA$46)+$AA$46</f>
        <v>10.526315789473683</v>
      </c>
      <c r="AB15" s="31"/>
      <c r="AC15" s="14"/>
      <c r="AD15" s="43">
        <f t="shared" si="10"/>
        <v>10.526315789473683</v>
      </c>
      <c r="AE15" s="46">
        <f t="shared" si="11"/>
        <v>213.73144399460188</v>
      </c>
    </row>
    <row r="16" spans="1:32" x14ac:dyDescent="0.25">
      <c r="A16" s="3">
        <v>12</v>
      </c>
      <c r="B16" s="3" t="s">
        <v>260</v>
      </c>
      <c r="C16" s="1" t="s">
        <v>236</v>
      </c>
      <c r="D16" s="3">
        <v>1999</v>
      </c>
      <c r="E16" s="3" t="s">
        <v>19</v>
      </c>
      <c r="F16" s="38"/>
      <c r="G16" s="38"/>
      <c r="H16" s="14">
        <f t="shared" si="0"/>
        <v>0</v>
      </c>
      <c r="I16" s="14">
        <f t="shared" si="1"/>
        <v>0</v>
      </c>
      <c r="J16" s="41">
        <f t="shared" si="2"/>
        <v>0</v>
      </c>
      <c r="K16" s="32">
        <v>10</v>
      </c>
      <c r="L16" s="38">
        <v>20</v>
      </c>
      <c r="M16" s="38">
        <v>21</v>
      </c>
      <c r="N16" s="31"/>
      <c r="O16" s="26">
        <f>100-(K16*$O$46)+$O$46</f>
        <v>64</v>
      </c>
      <c r="P16" s="26">
        <f t="shared" si="4"/>
        <v>60.416666666666664</v>
      </c>
      <c r="Q16" s="26">
        <f t="shared" si="5"/>
        <v>44.44444444444445</v>
      </c>
      <c r="R16" s="26">
        <f t="shared" si="6"/>
        <v>0</v>
      </c>
      <c r="S16" s="41">
        <f t="shared" si="7"/>
        <v>124.41666666666666</v>
      </c>
      <c r="T16" s="51">
        <v>13</v>
      </c>
      <c r="U16" s="43">
        <f t="shared" si="8"/>
        <v>80.769230769230774</v>
      </c>
      <c r="V16" s="77"/>
      <c r="W16" s="43">
        <f t="shared" si="9"/>
        <v>0</v>
      </c>
      <c r="X16" s="32"/>
      <c r="Y16" s="14"/>
      <c r="Z16" s="31"/>
      <c r="AA16" s="26"/>
      <c r="AB16" s="31"/>
      <c r="AC16" s="14"/>
      <c r="AD16" s="43">
        <f t="shared" si="10"/>
        <v>0</v>
      </c>
      <c r="AE16" s="46">
        <f t="shared" si="11"/>
        <v>205.18589743589743</v>
      </c>
    </row>
    <row r="17" spans="1:31" x14ac:dyDescent="0.25">
      <c r="A17" s="3">
        <v>13</v>
      </c>
      <c r="B17" s="22" t="s">
        <v>256</v>
      </c>
      <c r="C17" s="1" t="s">
        <v>236</v>
      </c>
      <c r="D17" s="22">
        <v>2000</v>
      </c>
      <c r="E17" s="22" t="s">
        <v>7</v>
      </c>
      <c r="F17" s="38"/>
      <c r="G17" s="38"/>
      <c r="H17" s="14">
        <f t="shared" si="0"/>
        <v>0</v>
      </c>
      <c r="I17" s="14">
        <f t="shared" si="1"/>
        <v>0</v>
      </c>
      <c r="J17" s="41">
        <f t="shared" si="2"/>
        <v>0</v>
      </c>
      <c r="K17" s="32">
        <v>13</v>
      </c>
      <c r="L17" s="38">
        <v>23</v>
      </c>
      <c r="M17" s="38">
        <v>22</v>
      </c>
      <c r="N17" s="48"/>
      <c r="O17" s="26">
        <f>100-(K17*$O$46)+$O$46</f>
        <v>52</v>
      </c>
      <c r="P17" s="26">
        <f t="shared" si="4"/>
        <v>54.166666666666664</v>
      </c>
      <c r="Q17" s="26">
        <f t="shared" si="5"/>
        <v>41.666666666666671</v>
      </c>
      <c r="R17" s="26">
        <f t="shared" si="6"/>
        <v>0</v>
      </c>
      <c r="S17" s="41">
        <f t="shared" si="7"/>
        <v>106.16666666666666</v>
      </c>
      <c r="T17" s="51">
        <v>14</v>
      </c>
      <c r="U17" s="43">
        <f t="shared" si="8"/>
        <v>75</v>
      </c>
      <c r="V17" s="77"/>
      <c r="W17" s="43">
        <f t="shared" si="9"/>
        <v>0</v>
      </c>
      <c r="X17" s="32">
        <v>14</v>
      </c>
      <c r="Y17" s="79">
        <f>25-(X17*$Y$46)+$Y$46</f>
        <v>10.227272727272727</v>
      </c>
      <c r="Z17" s="31">
        <v>16</v>
      </c>
      <c r="AA17" s="79">
        <f>25-(Z17*$AA$46)+$AA$46</f>
        <v>5.2631578947368407</v>
      </c>
      <c r="AB17" s="31"/>
      <c r="AC17" s="14"/>
      <c r="AD17" s="43">
        <f t="shared" si="10"/>
        <v>10.227272727272727</v>
      </c>
      <c r="AE17" s="46">
        <f t="shared" si="11"/>
        <v>191.39393939393938</v>
      </c>
    </row>
    <row r="18" spans="1:31" x14ac:dyDescent="0.25">
      <c r="A18" s="3">
        <v>14</v>
      </c>
      <c r="B18" s="1" t="s">
        <v>248</v>
      </c>
      <c r="C18" s="1" t="s">
        <v>236</v>
      </c>
      <c r="D18" s="1">
        <v>2000</v>
      </c>
      <c r="E18" s="1" t="s">
        <v>7</v>
      </c>
      <c r="F18" s="38"/>
      <c r="G18" s="38"/>
      <c r="H18" s="14">
        <f t="shared" si="0"/>
        <v>0</v>
      </c>
      <c r="I18" s="14">
        <f t="shared" si="1"/>
        <v>0</v>
      </c>
      <c r="J18" s="41">
        <f t="shared" si="2"/>
        <v>0</v>
      </c>
      <c r="K18" s="32">
        <v>18</v>
      </c>
      <c r="L18" s="38">
        <v>19</v>
      </c>
      <c r="M18" s="38">
        <v>23</v>
      </c>
      <c r="N18" s="31"/>
      <c r="O18" s="26">
        <f>100-(K18*$O$46)+$O$46</f>
        <v>32</v>
      </c>
      <c r="P18" s="26">
        <f t="shared" si="4"/>
        <v>62.5</v>
      </c>
      <c r="Q18" s="26">
        <f t="shared" si="5"/>
        <v>38.888888888888893</v>
      </c>
      <c r="R18" s="26">
        <f t="shared" si="6"/>
        <v>0</v>
      </c>
      <c r="S18" s="41">
        <f t="shared" si="7"/>
        <v>101.38888888888889</v>
      </c>
      <c r="T18" s="51">
        <v>15</v>
      </c>
      <c r="U18" s="43">
        <f t="shared" si="8"/>
        <v>69.230769230769241</v>
      </c>
      <c r="V18" s="77"/>
      <c r="W18" s="43">
        <f t="shared" si="9"/>
        <v>0</v>
      </c>
      <c r="X18" s="32">
        <v>15</v>
      </c>
      <c r="Y18" s="79">
        <f>25-(X18*$Y$46)+$Y$46</f>
        <v>9.0909090909090899</v>
      </c>
      <c r="Z18" s="31"/>
      <c r="AA18" s="14"/>
      <c r="AB18" s="31"/>
      <c r="AC18" s="14"/>
      <c r="AD18" s="43">
        <f t="shared" si="10"/>
        <v>9.0909090909090899</v>
      </c>
      <c r="AE18" s="46">
        <f t="shared" si="11"/>
        <v>179.71056721056721</v>
      </c>
    </row>
    <row r="19" spans="1:31" x14ac:dyDescent="0.25">
      <c r="A19" s="3">
        <v>15</v>
      </c>
      <c r="B19" s="22" t="s">
        <v>263</v>
      </c>
      <c r="C19" s="22" t="s">
        <v>236</v>
      </c>
      <c r="D19" s="22">
        <v>1999</v>
      </c>
      <c r="E19" s="22" t="s">
        <v>7</v>
      </c>
      <c r="F19" s="38"/>
      <c r="G19" s="38"/>
      <c r="H19" s="14">
        <f t="shared" si="0"/>
        <v>0</v>
      </c>
      <c r="I19" s="14">
        <f t="shared" si="1"/>
        <v>0</v>
      </c>
      <c r="J19" s="41">
        <f t="shared" si="2"/>
        <v>0</v>
      </c>
      <c r="K19" s="32">
        <v>11</v>
      </c>
      <c r="L19" s="38">
        <v>30</v>
      </c>
      <c r="M19" s="38">
        <v>25</v>
      </c>
      <c r="N19" s="48"/>
      <c r="O19" s="26">
        <f>100-(K19*$O$46)+$O$46</f>
        <v>60</v>
      </c>
      <c r="P19" s="26">
        <f t="shared" si="4"/>
        <v>39.583333333333329</v>
      </c>
      <c r="Q19" s="26">
        <f t="shared" si="5"/>
        <v>33.333333333333336</v>
      </c>
      <c r="R19" s="26">
        <f t="shared" si="6"/>
        <v>0</v>
      </c>
      <c r="S19" s="41">
        <f t="shared" si="7"/>
        <v>99.583333333333329</v>
      </c>
      <c r="T19" s="51">
        <v>17</v>
      </c>
      <c r="U19" s="43">
        <f t="shared" si="8"/>
        <v>57.692307692307686</v>
      </c>
      <c r="V19" s="77"/>
      <c r="W19" s="43">
        <f t="shared" si="9"/>
        <v>0</v>
      </c>
      <c r="X19" s="32">
        <v>8</v>
      </c>
      <c r="Y19" s="79">
        <f>25-(X19*$Y$46)+$Y$46</f>
        <v>17.045454545454543</v>
      </c>
      <c r="Z19" s="31">
        <v>17</v>
      </c>
      <c r="AA19" s="78">
        <f>25-(Z19*$AA$46)+$AA$46</f>
        <v>3.9473684210526283</v>
      </c>
      <c r="AB19" s="31"/>
      <c r="AC19" s="14"/>
      <c r="AD19" s="43">
        <f t="shared" si="10"/>
        <v>17.045454545454543</v>
      </c>
      <c r="AE19" s="46">
        <f t="shared" si="11"/>
        <v>174.32109557109555</v>
      </c>
    </row>
    <row r="20" spans="1:31" x14ac:dyDescent="0.25">
      <c r="A20" s="3">
        <v>16</v>
      </c>
      <c r="B20" s="1" t="s">
        <v>276</v>
      </c>
      <c r="C20" s="1" t="s">
        <v>231</v>
      </c>
      <c r="D20" s="1">
        <v>1998</v>
      </c>
      <c r="E20" s="1" t="s">
        <v>42</v>
      </c>
      <c r="F20" s="38"/>
      <c r="G20" s="38"/>
      <c r="H20" s="14">
        <f t="shared" si="0"/>
        <v>0</v>
      </c>
      <c r="I20" s="14">
        <f t="shared" si="1"/>
        <v>0</v>
      </c>
      <c r="J20" s="41">
        <f t="shared" si="2"/>
        <v>0</v>
      </c>
      <c r="K20" s="32">
        <v>8</v>
      </c>
      <c r="L20" s="38">
        <v>25</v>
      </c>
      <c r="M20" s="38">
        <v>28</v>
      </c>
      <c r="N20" s="48"/>
      <c r="O20" s="26">
        <f>100-(K20*$O$46)+$O$46</f>
        <v>72</v>
      </c>
      <c r="P20" s="26">
        <f t="shared" si="4"/>
        <v>50</v>
      </c>
      <c r="Q20" s="26">
        <f t="shared" si="5"/>
        <v>25.000000000000007</v>
      </c>
      <c r="R20" s="26">
        <f t="shared" si="6"/>
        <v>0</v>
      </c>
      <c r="S20" s="41">
        <f t="shared" si="7"/>
        <v>122</v>
      </c>
      <c r="T20" s="51">
        <v>20</v>
      </c>
      <c r="U20" s="43">
        <f t="shared" si="8"/>
        <v>40.38461538461538</v>
      </c>
      <c r="V20" s="77"/>
      <c r="W20" s="43">
        <f t="shared" si="9"/>
        <v>0</v>
      </c>
      <c r="X20" s="32">
        <v>19</v>
      </c>
      <c r="Y20" s="79">
        <f>25-(X20*$Y$46)+$Y$46</f>
        <v>4.5454545454545432</v>
      </c>
      <c r="Z20" s="31"/>
      <c r="AA20" s="26"/>
      <c r="AB20" s="31"/>
      <c r="AC20" s="14"/>
      <c r="AD20" s="43">
        <f t="shared" si="10"/>
        <v>4.5454545454545432</v>
      </c>
      <c r="AE20" s="46">
        <f t="shared" si="11"/>
        <v>166.93006993006992</v>
      </c>
    </row>
    <row r="21" spans="1:31" x14ac:dyDescent="0.25">
      <c r="A21" s="3">
        <v>17</v>
      </c>
      <c r="B21" s="1" t="s">
        <v>280</v>
      </c>
      <c r="C21" s="1" t="s">
        <v>231</v>
      </c>
      <c r="D21" s="1">
        <v>1998</v>
      </c>
      <c r="E21" s="1" t="s">
        <v>12</v>
      </c>
      <c r="F21" s="38"/>
      <c r="G21" s="38"/>
      <c r="H21" s="14">
        <f t="shared" si="0"/>
        <v>0</v>
      </c>
      <c r="I21" s="14">
        <f t="shared" si="1"/>
        <v>0</v>
      </c>
      <c r="J21" s="41">
        <f t="shared" si="2"/>
        <v>0</v>
      </c>
      <c r="K21" s="32"/>
      <c r="L21" s="38">
        <v>33</v>
      </c>
      <c r="M21" s="38">
        <v>16</v>
      </c>
      <c r="N21" s="48"/>
      <c r="O21" s="26">
        <v>0</v>
      </c>
      <c r="P21" s="26">
        <f t="shared" si="4"/>
        <v>33.333333333333336</v>
      </c>
      <c r="Q21" s="26">
        <v>0</v>
      </c>
      <c r="R21" s="26">
        <f t="shared" si="6"/>
        <v>0</v>
      </c>
      <c r="S21" s="41">
        <f t="shared" si="7"/>
        <v>33.333333333333336</v>
      </c>
      <c r="T21" s="51">
        <v>10</v>
      </c>
      <c r="U21" s="43">
        <f t="shared" si="8"/>
        <v>98.07692307692308</v>
      </c>
      <c r="V21" s="77"/>
      <c r="W21" s="43">
        <f t="shared" si="9"/>
        <v>0</v>
      </c>
      <c r="X21" s="32">
        <v>9</v>
      </c>
      <c r="Y21" s="79">
        <f>25-(X21*$Y$46)+$Y$46</f>
        <v>15.909090909090908</v>
      </c>
      <c r="Z21" s="31"/>
      <c r="AA21" s="14"/>
      <c r="AB21" s="31"/>
      <c r="AC21" s="14"/>
      <c r="AD21" s="43">
        <f t="shared" si="10"/>
        <v>15.909090909090908</v>
      </c>
      <c r="AE21" s="46">
        <f t="shared" si="11"/>
        <v>147.31934731934732</v>
      </c>
    </row>
    <row r="22" spans="1:31" x14ac:dyDescent="0.25">
      <c r="A22" s="3">
        <v>18</v>
      </c>
      <c r="B22" s="22" t="s">
        <v>291</v>
      </c>
      <c r="C22" s="22" t="s">
        <v>231</v>
      </c>
      <c r="D22" s="22">
        <v>1998</v>
      </c>
      <c r="E22" s="22" t="s">
        <v>13</v>
      </c>
      <c r="F22" s="38"/>
      <c r="G22" s="38"/>
      <c r="H22" s="14">
        <f t="shared" si="0"/>
        <v>0</v>
      </c>
      <c r="I22" s="14">
        <f t="shared" si="1"/>
        <v>0</v>
      </c>
      <c r="J22" s="41">
        <f t="shared" si="2"/>
        <v>0</v>
      </c>
      <c r="K22" s="32"/>
      <c r="L22" s="38"/>
      <c r="M22" s="38">
        <v>24</v>
      </c>
      <c r="N22" s="48"/>
      <c r="O22" s="26">
        <v>0</v>
      </c>
      <c r="P22" s="26">
        <v>0</v>
      </c>
      <c r="Q22" s="26">
        <f>100-(M22*$Q$46)+$Q$46</f>
        <v>36.111111111111121</v>
      </c>
      <c r="R22" s="26">
        <f t="shared" si="6"/>
        <v>0</v>
      </c>
      <c r="S22" s="41">
        <f t="shared" si="7"/>
        <v>36.111111111111121</v>
      </c>
      <c r="T22" s="51">
        <v>16</v>
      </c>
      <c r="U22" s="43">
        <f t="shared" si="8"/>
        <v>63.46153846153846</v>
      </c>
      <c r="V22" s="77"/>
      <c r="W22" s="43">
        <f t="shared" si="9"/>
        <v>0</v>
      </c>
      <c r="X22" s="32"/>
      <c r="Y22" s="79"/>
      <c r="Z22" s="31"/>
      <c r="AA22" s="14"/>
      <c r="AB22" s="31"/>
      <c r="AC22" s="14"/>
      <c r="AD22" s="43">
        <f t="shared" si="10"/>
        <v>0</v>
      </c>
      <c r="AE22" s="46">
        <f t="shared" si="11"/>
        <v>99.572649572649581</v>
      </c>
    </row>
    <row r="23" spans="1:31" x14ac:dyDescent="0.25">
      <c r="A23" s="3">
        <v>19</v>
      </c>
      <c r="B23" s="22" t="s">
        <v>255</v>
      </c>
      <c r="C23" s="22" t="s">
        <v>236</v>
      </c>
      <c r="D23" s="22">
        <v>2000</v>
      </c>
      <c r="E23" s="22" t="s">
        <v>7</v>
      </c>
      <c r="F23" s="38"/>
      <c r="G23" s="38"/>
      <c r="H23" s="14">
        <f t="shared" si="0"/>
        <v>0</v>
      </c>
      <c r="I23" s="14">
        <f t="shared" si="1"/>
        <v>0</v>
      </c>
      <c r="J23" s="41">
        <f t="shared" si="2"/>
        <v>0</v>
      </c>
      <c r="K23" s="32"/>
      <c r="L23" s="38">
        <v>39</v>
      </c>
      <c r="M23" s="38">
        <v>27</v>
      </c>
      <c r="N23" s="48"/>
      <c r="O23" s="26">
        <v>0</v>
      </c>
      <c r="P23" s="26">
        <f>100-(L23*$P$46)+$P$46</f>
        <v>20.833333333333332</v>
      </c>
      <c r="Q23" s="26">
        <f>100-(M23*$Q$46)+$Q$46</f>
        <v>27.777777777777779</v>
      </c>
      <c r="R23" s="26">
        <f t="shared" si="6"/>
        <v>0</v>
      </c>
      <c r="S23" s="41">
        <f t="shared" si="7"/>
        <v>48.611111111111114</v>
      </c>
      <c r="T23" s="51">
        <v>19</v>
      </c>
      <c r="U23" s="43">
        <f t="shared" si="8"/>
        <v>46.153846153846153</v>
      </c>
      <c r="V23" s="77"/>
      <c r="W23" s="43">
        <f t="shared" si="9"/>
        <v>0</v>
      </c>
      <c r="X23" s="32">
        <v>21</v>
      </c>
      <c r="Y23" s="79">
        <f>25-(X23*$Y$46)+$Y$46</f>
        <v>2.2727272727272698</v>
      </c>
      <c r="Z23" s="31"/>
      <c r="AA23" s="14"/>
      <c r="AB23" s="31"/>
      <c r="AC23" s="14"/>
      <c r="AD23" s="43">
        <f t="shared" si="10"/>
        <v>2.2727272727272698</v>
      </c>
      <c r="AE23" s="46">
        <f t="shared" si="11"/>
        <v>97.037684537684527</v>
      </c>
    </row>
    <row r="24" spans="1:31" x14ac:dyDescent="0.25">
      <c r="A24" s="3">
        <v>20</v>
      </c>
      <c r="B24" s="1" t="s">
        <v>287</v>
      </c>
      <c r="C24" s="1" t="s">
        <v>236</v>
      </c>
      <c r="D24" s="1">
        <v>1999</v>
      </c>
      <c r="E24" s="1" t="s">
        <v>13</v>
      </c>
      <c r="F24" s="38"/>
      <c r="G24" s="38"/>
      <c r="H24" s="14">
        <f t="shared" si="0"/>
        <v>0</v>
      </c>
      <c r="I24" s="14">
        <f t="shared" si="1"/>
        <v>0</v>
      </c>
      <c r="J24" s="41">
        <f t="shared" si="2"/>
        <v>0</v>
      </c>
      <c r="K24" s="32"/>
      <c r="L24" s="38"/>
      <c r="M24" s="38">
        <v>26</v>
      </c>
      <c r="N24" s="48"/>
      <c r="O24" s="26">
        <v>0</v>
      </c>
      <c r="P24" s="26">
        <v>0</v>
      </c>
      <c r="Q24" s="26">
        <f>100-(M24*$Q$46)+$Q$46</f>
        <v>30.555555555555564</v>
      </c>
      <c r="R24" s="26">
        <f t="shared" si="6"/>
        <v>0</v>
      </c>
      <c r="S24" s="41">
        <f t="shared" si="7"/>
        <v>30.555555555555564</v>
      </c>
      <c r="T24" s="51">
        <v>18</v>
      </c>
      <c r="U24" s="43">
        <f t="shared" si="8"/>
        <v>51.923076923076927</v>
      </c>
      <c r="V24" s="77"/>
      <c r="W24" s="43">
        <f t="shared" si="9"/>
        <v>0</v>
      </c>
      <c r="X24" s="32"/>
      <c r="Y24" s="26"/>
      <c r="Z24" s="31"/>
      <c r="AA24" s="14"/>
      <c r="AB24" s="31"/>
      <c r="AC24" s="14"/>
      <c r="AD24" s="43">
        <f t="shared" si="10"/>
        <v>0</v>
      </c>
      <c r="AE24" s="46">
        <f t="shared" si="11"/>
        <v>82.478632478632491</v>
      </c>
    </row>
    <row r="25" spans="1:31" x14ac:dyDescent="0.25">
      <c r="A25" s="3">
        <v>21</v>
      </c>
      <c r="B25" s="1" t="s">
        <v>282</v>
      </c>
      <c r="C25" s="1" t="s">
        <v>236</v>
      </c>
      <c r="D25" s="1">
        <v>1999</v>
      </c>
      <c r="E25" s="1" t="s">
        <v>42</v>
      </c>
      <c r="F25" s="38"/>
      <c r="G25" s="38"/>
      <c r="H25" s="14">
        <f t="shared" si="0"/>
        <v>0</v>
      </c>
      <c r="I25" s="14">
        <f t="shared" si="1"/>
        <v>0</v>
      </c>
      <c r="J25" s="41">
        <f t="shared" si="2"/>
        <v>0</v>
      </c>
      <c r="K25" s="32">
        <v>20</v>
      </c>
      <c r="L25" s="38">
        <v>29</v>
      </c>
      <c r="M25" s="38"/>
      <c r="N25" s="48"/>
      <c r="O25" s="26">
        <f>100-(K25*$O$46)+$O$46</f>
        <v>24</v>
      </c>
      <c r="P25" s="26">
        <f>100-(L25*$P$46)+$P$46</f>
        <v>41.666666666666664</v>
      </c>
      <c r="Q25" s="26">
        <v>0</v>
      </c>
      <c r="R25" s="26">
        <f t="shared" si="6"/>
        <v>0</v>
      </c>
      <c r="S25" s="41">
        <f t="shared" si="7"/>
        <v>65.666666666666657</v>
      </c>
      <c r="T25" s="51"/>
      <c r="U25" s="43">
        <v>0</v>
      </c>
      <c r="V25" s="77"/>
      <c r="W25" s="43">
        <f t="shared" si="9"/>
        <v>0</v>
      </c>
      <c r="X25" s="32">
        <v>16</v>
      </c>
      <c r="Y25" s="79">
        <f>25-(X25*$Y$46)+$Y$46</f>
        <v>7.9545454545454533</v>
      </c>
      <c r="Z25" s="31"/>
      <c r="AA25" s="14"/>
      <c r="AB25" s="31"/>
      <c r="AC25" s="14"/>
      <c r="AD25" s="43">
        <f t="shared" si="10"/>
        <v>7.9545454545454533</v>
      </c>
      <c r="AE25" s="46">
        <f t="shared" si="11"/>
        <v>73.62121212121211</v>
      </c>
    </row>
    <row r="26" spans="1:31" x14ac:dyDescent="0.25">
      <c r="A26" s="3">
        <v>22</v>
      </c>
      <c r="B26" s="1" t="s">
        <v>253</v>
      </c>
      <c r="C26" s="1" t="s">
        <v>236</v>
      </c>
      <c r="D26" s="1">
        <v>2001</v>
      </c>
      <c r="E26" s="1" t="s">
        <v>82</v>
      </c>
      <c r="F26" s="38"/>
      <c r="G26" s="38"/>
      <c r="H26" s="14">
        <f t="shared" si="0"/>
        <v>0</v>
      </c>
      <c r="I26" s="14">
        <f t="shared" si="1"/>
        <v>0</v>
      </c>
      <c r="J26" s="41">
        <f t="shared" si="2"/>
        <v>0</v>
      </c>
      <c r="K26" s="32">
        <v>21</v>
      </c>
      <c r="L26" s="38">
        <v>28</v>
      </c>
      <c r="M26" s="38">
        <v>36</v>
      </c>
      <c r="N26" s="31"/>
      <c r="O26" s="26">
        <f>100-(K26*$O$46)+$O$46</f>
        <v>20</v>
      </c>
      <c r="P26" s="26">
        <f>100-(L26*$P$46)+$P$46</f>
        <v>43.75</v>
      </c>
      <c r="Q26" s="26">
        <f>100-(M26*$Q$46)+$Q$46</f>
        <v>2.7777777777777777</v>
      </c>
      <c r="R26" s="26">
        <f t="shared" si="6"/>
        <v>0</v>
      </c>
      <c r="S26" s="41">
        <f t="shared" si="7"/>
        <v>63.75</v>
      </c>
      <c r="T26" s="51">
        <v>26</v>
      </c>
      <c r="U26" s="43">
        <f>150-(T26*$U$46)+$U$46</f>
        <v>5.7692307692307692</v>
      </c>
      <c r="V26" s="77"/>
      <c r="W26" s="43">
        <f t="shared" si="9"/>
        <v>0</v>
      </c>
      <c r="X26" s="32"/>
      <c r="Y26" s="26"/>
      <c r="Z26" s="31"/>
      <c r="AA26" s="14"/>
      <c r="AB26" s="31"/>
      <c r="AC26" s="14"/>
      <c r="AD26" s="43">
        <f t="shared" si="10"/>
        <v>0</v>
      </c>
      <c r="AE26" s="46">
        <f t="shared" si="11"/>
        <v>69.519230769230774</v>
      </c>
    </row>
    <row r="27" spans="1:31" x14ac:dyDescent="0.25">
      <c r="A27" s="3">
        <v>23</v>
      </c>
      <c r="B27" s="22" t="s">
        <v>308</v>
      </c>
      <c r="C27" s="22" t="s">
        <v>236</v>
      </c>
      <c r="D27" s="22">
        <v>2000</v>
      </c>
      <c r="E27" s="22" t="s">
        <v>12</v>
      </c>
      <c r="F27" s="38"/>
      <c r="G27" s="38"/>
      <c r="H27" s="14">
        <f t="shared" si="0"/>
        <v>0</v>
      </c>
      <c r="I27" s="14">
        <f t="shared" si="1"/>
        <v>0</v>
      </c>
      <c r="J27" s="41">
        <f t="shared" si="2"/>
        <v>0</v>
      </c>
      <c r="K27" s="32"/>
      <c r="L27" s="38"/>
      <c r="M27" s="38">
        <v>29</v>
      </c>
      <c r="N27" s="48"/>
      <c r="O27" s="26">
        <v>0</v>
      </c>
      <c r="P27" s="26">
        <v>0</v>
      </c>
      <c r="Q27" s="26">
        <f>100-(M27*$Q$46)+$Q$46</f>
        <v>22.222222222222221</v>
      </c>
      <c r="R27" s="26">
        <f t="shared" si="6"/>
        <v>0</v>
      </c>
      <c r="S27" s="41">
        <f t="shared" si="7"/>
        <v>22.222222222222221</v>
      </c>
      <c r="T27" s="51">
        <v>21</v>
      </c>
      <c r="U27" s="43">
        <f>150-(T27*$U$46)+$U$46</f>
        <v>34.61538461538462</v>
      </c>
      <c r="V27" s="77"/>
      <c r="W27" s="43">
        <f t="shared" si="9"/>
        <v>0</v>
      </c>
      <c r="X27" s="32"/>
      <c r="Y27" s="26"/>
      <c r="Z27" s="31"/>
      <c r="AA27" s="14"/>
      <c r="AB27" s="31"/>
      <c r="AC27" s="14"/>
      <c r="AD27" s="43">
        <f t="shared" si="10"/>
        <v>0</v>
      </c>
      <c r="AE27" s="46">
        <f t="shared" si="11"/>
        <v>56.837606837606842</v>
      </c>
    </row>
    <row r="28" spans="1:31" x14ac:dyDescent="0.25">
      <c r="A28" s="3">
        <v>24</v>
      </c>
      <c r="B28" s="1" t="s">
        <v>295</v>
      </c>
      <c r="C28" s="1" t="s">
        <v>236</v>
      </c>
      <c r="D28" s="1">
        <v>2001</v>
      </c>
      <c r="E28" s="1" t="s">
        <v>42</v>
      </c>
      <c r="F28" s="38"/>
      <c r="G28" s="38"/>
      <c r="H28" s="14">
        <f t="shared" si="0"/>
        <v>0</v>
      </c>
      <c r="I28" s="14">
        <f t="shared" si="1"/>
        <v>0</v>
      </c>
      <c r="J28" s="41">
        <f t="shared" si="2"/>
        <v>0</v>
      </c>
      <c r="K28" s="32"/>
      <c r="L28" s="38">
        <v>32</v>
      </c>
      <c r="M28" s="38"/>
      <c r="N28" s="31"/>
      <c r="O28" s="26">
        <v>0</v>
      </c>
      <c r="P28" s="26">
        <f>100-(L28*$P$46)+$P$46</f>
        <v>35.416666666666664</v>
      </c>
      <c r="Q28" s="26">
        <v>0</v>
      </c>
      <c r="R28" s="26">
        <f t="shared" si="6"/>
        <v>0</v>
      </c>
      <c r="S28" s="41">
        <f t="shared" si="7"/>
        <v>35.416666666666664</v>
      </c>
      <c r="T28" s="51"/>
      <c r="U28" s="43">
        <v>0</v>
      </c>
      <c r="V28" s="77"/>
      <c r="W28" s="43">
        <f t="shared" si="9"/>
        <v>0</v>
      </c>
      <c r="X28" s="32">
        <v>5</v>
      </c>
      <c r="Y28" s="79">
        <f>25-(X28*$Y$46)+$Y$46</f>
        <v>20.454545454545453</v>
      </c>
      <c r="Z28" s="31"/>
      <c r="AA28" s="14"/>
      <c r="AB28" s="31"/>
      <c r="AC28" s="14"/>
      <c r="AD28" s="43">
        <f t="shared" si="10"/>
        <v>20.454545454545453</v>
      </c>
      <c r="AE28" s="46">
        <f t="shared" si="11"/>
        <v>55.871212121212118</v>
      </c>
    </row>
    <row r="29" spans="1:31" x14ac:dyDescent="0.25">
      <c r="A29" s="3">
        <v>25</v>
      </c>
      <c r="B29" s="1" t="s">
        <v>292</v>
      </c>
      <c r="C29" s="1" t="s">
        <v>231</v>
      </c>
      <c r="D29" s="1">
        <v>1998</v>
      </c>
      <c r="E29" s="1" t="s">
        <v>293</v>
      </c>
      <c r="F29" s="38"/>
      <c r="G29" s="38"/>
      <c r="H29" s="14">
        <f t="shared" si="0"/>
        <v>0</v>
      </c>
      <c r="I29" s="14">
        <f t="shared" si="1"/>
        <v>0</v>
      </c>
      <c r="J29" s="41">
        <f t="shared" si="2"/>
        <v>0</v>
      </c>
      <c r="K29" s="32"/>
      <c r="L29" s="38">
        <v>26</v>
      </c>
      <c r="M29" s="38"/>
      <c r="N29" s="31"/>
      <c r="O29" s="26">
        <v>0</v>
      </c>
      <c r="P29" s="26">
        <f>100-(L29*$P$46)+$P$46</f>
        <v>47.916666666666664</v>
      </c>
      <c r="Q29" s="26">
        <v>0</v>
      </c>
      <c r="R29" s="26">
        <f t="shared" si="6"/>
        <v>0</v>
      </c>
      <c r="S29" s="41">
        <f t="shared" si="7"/>
        <v>47.916666666666664</v>
      </c>
      <c r="T29" s="51"/>
      <c r="U29" s="43">
        <v>0</v>
      </c>
      <c r="V29" s="77"/>
      <c r="W29" s="43">
        <f t="shared" si="9"/>
        <v>0</v>
      </c>
      <c r="X29" s="32">
        <v>20</v>
      </c>
      <c r="Y29" s="79">
        <f>25-(X29*$Y$46)+$Y$46</f>
        <v>3.4090909090909065</v>
      </c>
      <c r="Z29" s="31"/>
      <c r="AA29" s="14"/>
      <c r="AB29" s="31"/>
      <c r="AC29" s="14"/>
      <c r="AD29" s="43">
        <f t="shared" si="10"/>
        <v>3.4090909090909065</v>
      </c>
      <c r="AE29" s="46">
        <f t="shared" si="11"/>
        <v>51.325757575757571</v>
      </c>
    </row>
    <row r="30" spans="1:31" x14ac:dyDescent="0.25">
      <c r="A30" s="3">
        <v>26</v>
      </c>
      <c r="B30" s="22" t="s">
        <v>310</v>
      </c>
      <c r="C30" s="22" t="s">
        <v>231</v>
      </c>
      <c r="D30" s="22">
        <v>1998</v>
      </c>
      <c r="E30" s="17" t="s">
        <v>241</v>
      </c>
      <c r="F30" s="38"/>
      <c r="G30" s="38"/>
      <c r="H30" s="14">
        <f t="shared" si="0"/>
        <v>0</v>
      </c>
      <c r="I30" s="14">
        <f t="shared" si="1"/>
        <v>0</v>
      </c>
      <c r="J30" s="41">
        <f t="shared" si="2"/>
        <v>0</v>
      </c>
      <c r="K30" s="32"/>
      <c r="L30" s="38"/>
      <c r="M30" s="38">
        <v>30</v>
      </c>
      <c r="N30" s="48"/>
      <c r="O30" s="26">
        <v>0</v>
      </c>
      <c r="P30" s="26">
        <v>0</v>
      </c>
      <c r="Q30" s="26">
        <f>100-(M30*$Q$46)+$Q$46</f>
        <v>19.44444444444445</v>
      </c>
      <c r="R30" s="26">
        <f t="shared" si="6"/>
        <v>0</v>
      </c>
      <c r="S30" s="41">
        <f t="shared" si="7"/>
        <v>19.44444444444445</v>
      </c>
      <c r="T30" s="51">
        <v>22</v>
      </c>
      <c r="U30" s="43">
        <f>150-(T30*$U$46)+$U$46</f>
        <v>28.84615384615385</v>
      </c>
      <c r="V30" s="77"/>
      <c r="W30" s="43">
        <f t="shared" si="9"/>
        <v>0</v>
      </c>
      <c r="X30" s="32"/>
      <c r="Y30" s="26"/>
      <c r="Z30" s="31"/>
      <c r="AA30" s="14"/>
      <c r="AB30" s="31"/>
      <c r="AC30" s="14"/>
      <c r="AD30" s="43">
        <f t="shared" si="10"/>
        <v>0</v>
      </c>
      <c r="AE30" s="46">
        <f t="shared" si="11"/>
        <v>48.290598290598297</v>
      </c>
    </row>
    <row r="31" spans="1:31" x14ac:dyDescent="0.25">
      <c r="A31" s="3">
        <v>27</v>
      </c>
      <c r="B31" s="22" t="s">
        <v>267</v>
      </c>
      <c r="C31" s="22" t="s">
        <v>236</v>
      </c>
      <c r="D31" s="22">
        <v>2001</v>
      </c>
      <c r="E31" s="22" t="s">
        <v>128</v>
      </c>
      <c r="F31" s="38"/>
      <c r="G31" s="38"/>
      <c r="H31" s="14">
        <f t="shared" si="0"/>
        <v>0</v>
      </c>
      <c r="I31" s="14">
        <f t="shared" si="1"/>
        <v>0</v>
      </c>
      <c r="J31" s="41">
        <f t="shared" si="2"/>
        <v>0</v>
      </c>
      <c r="K31" s="32"/>
      <c r="L31" s="38">
        <v>44</v>
      </c>
      <c r="M31" s="38">
        <v>33</v>
      </c>
      <c r="N31" s="48"/>
      <c r="O31" s="26">
        <v>0</v>
      </c>
      <c r="P31" s="26">
        <f>100-(L31*$P$46)+$P$46</f>
        <v>10.416666666666663</v>
      </c>
      <c r="Q31" s="26">
        <f>100-(M31*$Q$46)+$Q$46</f>
        <v>11.111111111111121</v>
      </c>
      <c r="R31" s="26">
        <f t="shared" si="6"/>
        <v>0</v>
      </c>
      <c r="S31" s="41">
        <f t="shared" si="7"/>
        <v>21.527777777777786</v>
      </c>
      <c r="T31" s="51">
        <v>24</v>
      </c>
      <c r="U31" s="43">
        <f>150-(T31*$U$46)+$U$46</f>
        <v>17.307692307692317</v>
      </c>
      <c r="V31" s="77"/>
      <c r="W31" s="43">
        <f t="shared" si="9"/>
        <v>0</v>
      </c>
      <c r="X31" s="32"/>
      <c r="Y31" s="26"/>
      <c r="Z31" s="31"/>
      <c r="AA31" s="26"/>
      <c r="AB31" s="31"/>
      <c r="AC31" s="14"/>
      <c r="AD31" s="43">
        <f t="shared" si="10"/>
        <v>0</v>
      </c>
      <c r="AE31" s="46">
        <f t="shared" si="11"/>
        <v>38.835470085470106</v>
      </c>
    </row>
    <row r="32" spans="1:31" x14ac:dyDescent="0.25">
      <c r="A32" s="3">
        <v>28</v>
      </c>
      <c r="B32" s="1" t="s">
        <v>303</v>
      </c>
      <c r="C32" s="1" t="s">
        <v>236</v>
      </c>
      <c r="D32" s="1">
        <v>1999</v>
      </c>
      <c r="E32" s="1" t="s">
        <v>451</v>
      </c>
      <c r="F32" s="38"/>
      <c r="G32" s="38"/>
      <c r="H32" s="14">
        <f t="shared" si="0"/>
        <v>0</v>
      </c>
      <c r="I32" s="14">
        <f t="shared" si="1"/>
        <v>0</v>
      </c>
      <c r="J32" s="41">
        <f t="shared" si="2"/>
        <v>0</v>
      </c>
      <c r="K32" s="32"/>
      <c r="L32" s="38"/>
      <c r="M32" s="38">
        <v>32</v>
      </c>
      <c r="N32" s="48"/>
      <c r="O32" s="26">
        <v>0</v>
      </c>
      <c r="P32" s="26">
        <v>0</v>
      </c>
      <c r="Q32" s="26">
        <f>100-(M32*$Q$46)+$Q$46</f>
        <v>13.888888888888893</v>
      </c>
      <c r="R32" s="26">
        <f t="shared" si="6"/>
        <v>0</v>
      </c>
      <c r="S32" s="41">
        <f t="shared" si="7"/>
        <v>13.888888888888893</v>
      </c>
      <c r="T32" s="51">
        <v>23</v>
      </c>
      <c r="U32" s="43">
        <f>150-(T32*$U$46)+$U$46</f>
        <v>23.076923076923091</v>
      </c>
      <c r="V32" s="77"/>
      <c r="W32" s="43">
        <f t="shared" si="9"/>
        <v>0</v>
      </c>
      <c r="X32" s="32"/>
      <c r="Y32" s="26"/>
      <c r="Z32" s="31">
        <v>19</v>
      </c>
      <c r="AA32" s="78">
        <f>25-(Z32*$AA$46)+$AA$46</f>
        <v>1.3157894736842106</v>
      </c>
      <c r="AB32" s="31"/>
      <c r="AC32" s="14"/>
      <c r="AD32" s="43">
        <f t="shared" si="10"/>
        <v>1.3157894736842106</v>
      </c>
      <c r="AE32" s="46">
        <f t="shared" si="11"/>
        <v>38.281601439496193</v>
      </c>
    </row>
    <row r="33" spans="1:31" x14ac:dyDescent="0.25">
      <c r="A33" s="3">
        <v>29</v>
      </c>
      <c r="B33" s="22" t="s">
        <v>278</v>
      </c>
      <c r="C33" s="1" t="s">
        <v>236</v>
      </c>
      <c r="D33" s="22">
        <v>2001</v>
      </c>
      <c r="E33" s="22" t="s">
        <v>10</v>
      </c>
      <c r="F33" s="38"/>
      <c r="G33" s="38"/>
      <c r="H33" s="14">
        <f t="shared" si="0"/>
        <v>0</v>
      </c>
      <c r="I33" s="14">
        <f t="shared" si="1"/>
        <v>0</v>
      </c>
      <c r="J33" s="41">
        <f t="shared" si="2"/>
        <v>0</v>
      </c>
      <c r="K33" s="32"/>
      <c r="L33" s="38">
        <v>35</v>
      </c>
      <c r="M33" s="38"/>
      <c r="N33" s="31"/>
      <c r="O33" s="26">
        <v>0</v>
      </c>
      <c r="P33" s="26">
        <f>100-(L33*$P$46)+$P$46</f>
        <v>29.166666666666661</v>
      </c>
      <c r="Q33" s="26">
        <v>0</v>
      </c>
      <c r="R33" s="26">
        <f t="shared" si="6"/>
        <v>0</v>
      </c>
      <c r="S33" s="41">
        <f t="shared" si="7"/>
        <v>29.166666666666661</v>
      </c>
      <c r="T33" s="51"/>
      <c r="U33" s="43">
        <v>0</v>
      </c>
      <c r="V33" s="77"/>
      <c r="W33" s="43">
        <f t="shared" si="9"/>
        <v>0</v>
      </c>
      <c r="X33" s="32"/>
      <c r="Y33" s="26"/>
      <c r="Z33" s="31"/>
      <c r="AA33" s="14"/>
      <c r="AB33" s="31"/>
      <c r="AC33" s="14"/>
      <c r="AD33" s="43">
        <f t="shared" si="10"/>
        <v>0</v>
      </c>
      <c r="AE33" s="46">
        <f t="shared" si="11"/>
        <v>29.166666666666661</v>
      </c>
    </row>
    <row r="34" spans="1:31" x14ac:dyDescent="0.25">
      <c r="A34" s="3">
        <v>30</v>
      </c>
      <c r="B34" s="1" t="s">
        <v>264</v>
      </c>
      <c r="C34" s="1" t="s">
        <v>236</v>
      </c>
      <c r="D34" s="1">
        <v>2000</v>
      </c>
      <c r="E34" s="1" t="s">
        <v>19</v>
      </c>
      <c r="F34" s="38"/>
      <c r="G34" s="38"/>
      <c r="H34" s="14">
        <f t="shared" si="0"/>
        <v>0</v>
      </c>
      <c r="I34" s="14">
        <f t="shared" si="1"/>
        <v>0</v>
      </c>
      <c r="J34" s="41">
        <f t="shared" si="2"/>
        <v>0</v>
      </c>
      <c r="K34" s="32">
        <v>19</v>
      </c>
      <c r="L34" s="38"/>
      <c r="M34" s="38"/>
      <c r="N34" s="48"/>
      <c r="O34" s="26">
        <f>100-(K34*$O$46)+$O$46</f>
        <v>28</v>
      </c>
      <c r="P34" s="26">
        <v>0</v>
      </c>
      <c r="Q34" s="26">
        <v>0</v>
      </c>
      <c r="R34" s="26">
        <f t="shared" si="6"/>
        <v>0</v>
      </c>
      <c r="S34" s="41">
        <f t="shared" si="7"/>
        <v>28</v>
      </c>
      <c r="T34" s="51"/>
      <c r="U34" s="43">
        <v>0</v>
      </c>
      <c r="V34" s="77"/>
      <c r="W34" s="43">
        <f t="shared" si="9"/>
        <v>0</v>
      </c>
      <c r="X34" s="32"/>
      <c r="Y34" s="26"/>
      <c r="Z34" s="31"/>
      <c r="AA34" s="14"/>
      <c r="AB34" s="31"/>
      <c r="AC34" s="14"/>
      <c r="AD34" s="43">
        <f t="shared" si="10"/>
        <v>0</v>
      </c>
      <c r="AE34" s="46">
        <f t="shared" si="11"/>
        <v>28</v>
      </c>
    </row>
    <row r="35" spans="1:31" x14ac:dyDescent="0.25">
      <c r="A35" s="3">
        <v>31</v>
      </c>
      <c r="B35" s="1" t="s">
        <v>266</v>
      </c>
      <c r="C35" s="1" t="s">
        <v>236</v>
      </c>
      <c r="D35" s="1">
        <v>2001</v>
      </c>
      <c r="E35" s="22" t="s">
        <v>128</v>
      </c>
      <c r="F35" s="38"/>
      <c r="G35" s="38"/>
      <c r="H35" s="14">
        <f t="shared" si="0"/>
        <v>0</v>
      </c>
      <c r="I35" s="14">
        <f t="shared" si="1"/>
        <v>0</v>
      </c>
      <c r="J35" s="41">
        <f t="shared" si="2"/>
        <v>0</v>
      </c>
      <c r="K35" s="32"/>
      <c r="L35" s="38">
        <v>37</v>
      </c>
      <c r="M35" s="38"/>
      <c r="N35" s="48"/>
      <c r="O35" s="26">
        <v>0</v>
      </c>
      <c r="P35" s="26">
        <f>100-(L35*$P$46)+$P$46</f>
        <v>24.999999999999989</v>
      </c>
      <c r="Q35" s="26">
        <v>0</v>
      </c>
      <c r="R35" s="26">
        <f t="shared" si="6"/>
        <v>0</v>
      </c>
      <c r="S35" s="41">
        <f t="shared" si="7"/>
        <v>24.999999999999989</v>
      </c>
      <c r="T35" s="51"/>
      <c r="U35" s="43">
        <v>0</v>
      </c>
      <c r="V35" s="77"/>
      <c r="W35" s="43">
        <f t="shared" si="9"/>
        <v>0</v>
      </c>
      <c r="X35" s="32"/>
      <c r="Y35" s="26"/>
      <c r="Z35" s="31"/>
      <c r="AA35" s="14"/>
      <c r="AB35" s="31"/>
      <c r="AC35" s="14"/>
      <c r="AD35" s="43">
        <f t="shared" si="10"/>
        <v>0</v>
      </c>
      <c r="AE35" s="46">
        <f t="shared" si="11"/>
        <v>24.999999999999989</v>
      </c>
    </row>
    <row r="36" spans="1:31" x14ac:dyDescent="0.25">
      <c r="A36" s="3">
        <v>32</v>
      </c>
      <c r="B36" s="22" t="s">
        <v>271</v>
      </c>
      <c r="C36" s="22" t="s">
        <v>236</v>
      </c>
      <c r="D36" s="22">
        <v>1999</v>
      </c>
      <c r="E36" s="22" t="s">
        <v>12</v>
      </c>
      <c r="F36" s="38"/>
      <c r="G36" s="38"/>
      <c r="H36" s="14">
        <f t="shared" si="0"/>
        <v>0</v>
      </c>
      <c r="I36" s="14">
        <f t="shared" si="1"/>
        <v>0</v>
      </c>
      <c r="J36" s="41">
        <f t="shared" si="2"/>
        <v>0</v>
      </c>
      <c r="K36" s="32"/>
      <c r="L36" s="38">
        <v>46</v>
      </c>
      <c r="M36" s="38">
        <v>35</v>
      </c>
      <c r="N36" s="48"/>
      <c r="O36" s="26">
        <v>0</v>
      </c>
      <c r="P36" s="26">
        <f>100-(L36*$P$46)+$P$46</f>
        <v>6.2499999999999911</v>
      </c>
      <c r="Q36" s="26">
        <f>100-(M36*$Q$46)+$Q$46</f>
        <v>5.5555555555555634</v>
      </c>
      <c r="R36" s="26">
        <f t="shared" si="6"/>
        <v>0</v>
      </c>
      <c r="S36" s="41">
        <f t="shared" si="7"/>
        <v>11.805555555555554</v>
      </c>
      <c r="T36" s="51">
        <v>25</v>
      </c>
      <c r="U36" s="43">
        <f>150-(T36*$U$46)+$U$46</f>
        <v>11.538461538461544</v>
      </c>
      <c r="V36" s="77"/>
      <c r="W36" s="43">
        <f t="shared" si="9"/>
        <v>0</v>
      </c>
      <c r="X36" s="32"/>
      <c r="Y36" s="26"/>
      <c r="Z36" s="31"/>
      <c r="AA36" s="14"/>
      <c r="AB36" s="31"/>
      <c r="AC36" s="14"/>
      <c r="AD36" s="43">
        <f t="shared" si="10"/>
        <v>0</v>
      </c>
      <c r="AE36" s="46">
        <f t="shared" si="11"/>
        <v>23.344017094017097</v>
      </c>
    </row>
    <row r="37" spans="1:31" x14ac:dyDescent="0.25">
      <c r="A37" s="3">
        <v>33</v>
      </c>
      <c r="B37" s="1" t="s">
        <v>301</v>
      </c>
      <c r="C37" s="1" t="s">
        <v>236</v>
      </c>
      <c r="D37" s="1">
        <v>2000</v>
      </c>
      <c r="E37" s="1" t="s">
        <v>14</v>
      </c>
      <c r="F37" s="38"/>
      <c r="G37" s="38"/>
      <c r="H37" s="14">
        <f t="shared" si="0"/>
        <v>0</v>
      </c>
      <c r="I37" s="14">
        <f t="shared" si="1"/>
        <v>0</v>
      </c>
      <c r="J37" s="41">
        <f t="shared" si="2"/>
        <v>0</v>
      </c>
      <c r="K37" s="32"/>
      <c r="L37" s="38">
        <v>40</v>
      </c>
      <c r="M37" s="38"/>
      <c r="N37" s="31"/>
      <c r="O37" s="26">
        <v>0</v>
      </c>
      <c r="P37" s="26">
        <f>100-(L37*$P$46)+$P$46</f>
        <v>18.749999999999989</v>
      </c>
      <c r="Q37" s="26">
        <v>0</v>
      </c>
      <c r="R37" s="26">
        <f t="shared" si="6"/>
        <v>0</v>
      </c>
      <c r="S37" s="41">
        <f t="shared" si="7"/>
        <v>18.749999999999989</v>
      </c>
      <c r="T37" s="51"/>
      <c r="U37" s="43">
        <v>0</v>
      </c>
      <c r="V37" s="77"/>
      <c r="W37" s="43">
        <f t="shared" si="9"/>
        <v>0</v>
      </c>
      <c r="X37" s="32"/>
      <c r="Y37" s="26"/>
      <c r="Z37" s="31"/>
      <c r="AA37" s="14"/>
      <c r="AB37" s="31"/>
      <c r="AC37" s="14"/>
      <c r="AD37" s="43">
        <f t="shared" si="10"/>
        <v>0</v>
      </c>
      <c r="AE37" s="46">
        <f t="shared" si="11"/>
        <v>18.749999999999989</v>
      </c>
    </row>
    <row r="38" spans="1:31" x14ac:dyDescent="0.25">
      <c r="A38" s="3">
        <v>34</v>
      </c>
      <c r="B38" s="22" t="s">
        <v>269</v>
      </c>
      <c r="C38" s="22" t="s">
        <v>236</v>
      </c>
      <c r="D38" s="22">
        <v>1999</v>
      </c>
      <c r="E38" s="22" t="s">
        <v>42</v>
      </c>
      <c r="F38" s="38"/>
      <c r="G38" s="38"/>
      <c r="H38" s="14">
        <f t="shared" si="0"/>
        <v>0</v>
      </c>
      <c r="I38" s="14">
        <f t="shared" si="1"/>
        <v>0</v>
      </c>
      <c r="J38" s="41">
        <f t="shared" si="2"/>
        <v>0</v>
      </c>
      <c r="K38" s="32"/>
      <c r="L38" s="38">
        <v>42</v>
      </c>
      <c r="M38" s="38"/>
      <c r="N38" s="48"/>
      <c r="O38" s="26">
        <v>0</v>
      </c>
      <c r="P38" s="26">
        <f>100-(L38*$P$46)+$P$46</f>
        <v>14.583333333333334</v>
      </c>
      <c r="Q38" s="26">
        <v>0</v>
      </c>
      <c r="R38" s="26">
        <f t="shared" si="6"/>
        <v>0</v>
      </c>
      <c r="S38" s="41">
        <f t="shared" si="7"/>
        <v>14.583333333333334</v>
      </c>
      <c r="T38" s="51"/>
      <c r="U38" s="43">
        <v>0</v>
      </c>
      <c r="V38" s="77"/>
      <c r="W38" s="43">
        <f t="shared" si="9"/>
        <v>0</v>
      </c>
      <c r="X38" s="32"/>
      <c r="Y38" s="26"/>
      <c r="Z38" s="31"/>
      <c r="AA38" s="14"/>
      <c r="AB38" s="31"/>
      <c r="AC38" s="14"/>
      <c r="AD38" s="43">
        <f t="shared" si="10"/>
        <v>0</v>
      </c>
      <c r="AE38" s="46">
        <f t="shared" si="11"/>
        <v>14.583333333333334</v>
      </c>
    </row>
    <row r="39" spans="1:31" x14ac:dyDescent="0.25">
      <c r="A39" s="3">
        <v>35</v>
      </c>
      <c r="B39" s="1" t="s">
        <v>304</v>
      </c>
      <c r="C39" s="1" t="s">
        <v>231</v>
      </c>
      <c r="D39" s="1">
        <v>1998</v>
      </c>
      <c r="E39" s="22" t="s">
        <v>14</v>
      </c>
      <c r="F39" s="38"/>
      <c r="G39" s="38"/>
      <c r="H39" s="14">
        <f t="shared" si="0"/>
        <v>0</v>
      </c>
      <c r="I39" s="14">
        <f t="shared" si="1"/>
        <v>0</v>
      </c>
      <c r="J39" s="41">
        <f t="shared" si="2"/>
        <v>0</v>
      </c>
      <c r="K39" s="32"/>
      <c r="L39" s="38">
        <v>45</v>
      </c>
      <c r="M39" s="38"/>
      <c r="N39" s="48"/>
      <c r="O39" s="26">
        <v>0</v>
      </c>
      <c r="P39" s="26">
        <f>100-(L39*$P$46)+$P$46</f>
        <v>8.3333333333333339</v>
      </c>
      <c r="Q39" s="26">
        <v>0</v>
      </c>
      <c r="R39" s="26">
        <f t="shared" si="6"/>
        <v>0</v>
      </c>
      <c r="S39" s="41">
        <f t="shared" si="7"/>
        <v>8.3333333333333339</v>
      </c>
      <c r="T39" s="51"/>
      <c r="U39" s="43">
        <v>0</v>
      </c>
      <c r="V39" s="77"/>
      <c r="W39" s="43">
        <f t="shared" si="9"/>
        <v>0</v>
      </c>
      <c r="X39" s="32"/>
      <c r="Y39" s="26"/>
      <c r="Z39" s="31"/>
      <c r="AA39" s="14"/>
      <c r="AB39" s="31"/>
      <c r="AC39" s="14"/>
      <c r="AD39" s="43">
        <f t="shared" si="10"/>
        <v>0</v>
      </c>
      <c r="AE39" s="46">
        <f t="shared" si="11"/>
        <v>8.3333333333333339</v>
      </c>
    </row>
    <row r="40" spans="1:31" x14ac:dyDescent="0.25">
      <c r="A40" s="3">
        <v>36</v>
      </c>
      <c r="B40" s="22" t="s">
        <v>311</v>
      </c>
      <c r="C40" s="22" t="s">
        <v>236</v>
      </c>
      <c r="D40" s="22">
        <v>2001</v>
      </c>
      <c r="E40" s="22" t="s">
        <v>42</v>
      </c>
      <c r="F40" s="38"/>
      <c r="G40" s="38"/>
      <c r="H40" s="14">
        <f t="shared" si="0"/>
        <v>0</v>
      </c>
      <c r="I40" s="14">
        <f t="shared" si="1"/>
        <v>0</v>
      </c>
      <c r="J40" s="41">
        <f t="shared" si="2"/>
        <v>0</v>
      </c>
      <c r="K40" s="32"/>
      <c r="L40" s="38"/>
      <c r="M40" s="38"/>
      <c r="N40" s="48"/>
      <c r="O40" s="26">
        <v>0</v>
      </c>
      <c r="P40" s="26">
        <v>0</v>
      </c>
      <c r="Q40" s="26">
        <v>0</v>
      </c>
      <c r="R40" s="26">
        <f t="shared" si="6"/>
        <v>0</v>
      </c>
      <c r="S40" s="41">
        <f t="shared" si="7"/>
        <v>0</v>
      </c>
      <c r="T40" s="51"/>
      <c r="U40" s="43">
        <v>0</v>
      </c>
      <c r="V40" s="77"/>
      <c r="W40" s="43">
        <f t="shared" si="9"/>
        <v>0</v>
      </c>
      <c r="X40" s="32">
        <v>17</v>
      </c>
      <c r="Y40" s="79">
        <f>25-(X40*$Y$46)+$Y$46</f>
        <v>6.8181818181818166</v>
      </c>
      <c r="Z40" s="31"/>
      <c r="AA40" s="14"/>
      <c r="AB40" s="31"/>
      <c r="AC40" s="14"/>
      <c r="AD40" s="43">
        <f t="shared" si="10"/>
        <v>6.8181818181818166</v>
      </c>
      <c r="AE40" s="46">
        <f t="shared" si="11"/>
        <v>6.8181818181818166</v>
      </c>
    </row>
    <row r="41" spans="1:31" x14ac:dyDescent="0.25">
      <c r="A41" s="3">
        <v>37</v>
      </c>
      <c r="B41" s="22" t="s">
        <v>275</v>
      </c>
      <c r="C41" s="22" t="s">
        <v>236</v>
      </c>
      <c r="D41" s="22">
        <v>2001</v>
      </c>
      <c r="E41" s="22" t="s">
        <v>42</v>
      </c>
      <c r="F41" s="38"/>
      <c r="G41" s="38"/>
      <c r="H41" s="14">
        <f t="shared" si="0"/>
        <v>0</v>
      </c>
      <c r="I41" s="14">
        <f t="shared" si="1"/>
        <v>0</v>
      </c>
      <c r="J41" s="41">
        <f t="shared" si="2"/>
        <v>0</v>
      </c>
      <c r="K41" s="32"/>
      <c r="L41" s="38">
        <v>47</v>
      </c>
      <c r="M41" s="38"/>
      <c r="N41" s="48"/>
      <c r="O41" s="26">
        <v>0</v>
      </c>
      <c r="P41" s="26">
        <f>100-(L41*$P$46)+$P$46</f>
        <v>4.1666666666666625</v>
      </c>
      <c r="Q41" s="26">
        <v>0</v>
      </c>
      <c r="R41" s="26">
        <f t="shared" si="6"/>
        <v>0</v>
      </c>
      <c r="S41" s="41">
        <f t="shared" si="7"/>
        <v>4.1666666666666625</v>
      </c>
      <c r="T41" s="51"/>
      <c r="U41" s="43">
        <v>0</v>
      </c>
      <c r="V41" s="77"/>
      <c r="W41" s="43">
        <f t="shared" si="9"/>
        <v>0</v>
      </c>
      <c r="X41" s="32"/>
      <c r="Y41" s="26"/>
      <c r="Z41" s="31"/>
      <c r="AA41" s="14"/>
      <c r="AB41" s="31"/>
      <c r="AC41" s="14"/>
      <c r="AD41" s="43">
        <f t="shared" si="10"/>
        <v>0</v>
      </c>
      <c r="AE41" s="46">
        <f t="shared" si="11"/>
        <v>4.1666666666666625</v>
      </c>
    </row>
    <row r="42" spans="1:31" x14ac:dyDescent="0.25">
      <c r="A42" s="3">
        <v>38</v>
      </c>
      <c r="B42" s="1" t="s">
        <v>312</v>
      </c>
      <c r="C42" s="1" t="s">
        <v>236</v>
      </c>
      <c r="D42" s="1">
        <v>1999</v>
      </c>
      <c r="E42" s="1" t="s">
        <v>313</v>
      </c>
      <c r="F42" s="38"/>
      <c r="G42" s="38"/>
      <c r="H42" s="14">
        <f t="shared" si="0"/>
        <v>0</v>
      </c>
      <c r="I42" s="14">
        <f t="shared" si="1"/>
        <v>0</v>
      </c>
      <c r="J42" s="41">
        <f t="shared" si="2"/>
        <v>0</v>
      </c>
      <c r="K42" s="32"/>
      <c r="L42" s="38">
        <v>48</v>
      </c>
      <c r="M42" s="38"/>
      <c r="N42" s="31"/>
      <c r="O42" s="26">
        <v>0</v>
      </c>
      <c r="P42" s="26">
        <f>100-(L42*$P$46)+$P$46</f>
        <v>2.0833333333333335</v>
      </c>
      <c r="Q42" s="26">
        <v>0</v>
      </c>
      <c r="R42" s="26">
        <f t="shared" si="6"/>
        <v>0</v>
      </c>
      <c r="S42" s="41">
        <f t="shared" si="7"/>
        <v>2.0833333333333335</v>
      </c>
      <c r="T42" s="51"/>
      <c r="U42" s="43">
        <v>0</v>
      </c>
      <c r="V42" s="77"/>
      <c r="W42" s="43">
        <f t="shared" si="9"/>
        <v>0</v>
      </c>
      <c r="X42" s="32"/>
      <c r="Y42" s="26"/>
      <c r="Z42" s="31"/>
      <c r="AA42" s="14"/>
      <c r="AB42" s="31"/>
      <c r="AC42" s="14"/>
      <c r="AD42" s="43">
        <f t="shared" si="10"/>
        <v>0</v>
      </c>
      <c r="AE42" s="46">
        <f t="shared" si="11"/>
        <v>2.0833333333333335</v>
      </c>
    </row>
    <row r="43" spans="1:31" x14ac:dyDescent="0.25">
      <c r="A43" s="3">
        <v>39</v>
      </c>
      <c r="B43" s="1" t="s">
        <v>325</v>
      </c>
      <c r="C43" s="1" t="s">
        <v>236</v>
      </c>
      <c r="D43" s="1">
        <v>1999</v>
      </c>
      <c r="E43" s="22" t="s">
        <v>19</v>
      </c>
      <c r="F43" s="38"/>
      <c r="G43" s="38"/>
      <c r="H43" s="14">
        <f t="shared" si="0"/>
        <v>0</v>
      </c>
      <c r="I43" s="14">
        <f t="shared" si="1"/>
        <v>0</v>
      </c>
      <c r="J43" s="41">
        <f t="shared" si="2"/>
        <v>0</v>
      </c>
      <c r="K43" s="32"/>
      <c r="L43" s="38"/>
      <c r="M43" s="38"/>
      <c r="N43" s="48"/>
      <c r="O43" s="26">
        <v>0</v>
      </c>
      <c r="P43" s="26">
        <v>0</v>
      </c>
      <c r="Q43" s="26">
        <v>0</v>
      </c>
      <c r="R43" s="26">
        <f t="shared" si="6"/>
        <v>0</v>
      </c>
      <c r="S43" s="41">
        <f t="shared" si="7"/>
        <v>0</v>
      </c>
      <c r="T43" s="51"/>
      <c r="U43" s="43">
        <v>0</v>
      </c>
      <c r="V43" s="77"/>
      <c r="W43" s="43">
        <f t="shared" si="9"/>
        <v>0</v>
      </c>
      <c r="X43" s="32">
        <v>22</v>
      </c>
      <c r="Y43" s="79">
        <f>25-(X43*$Y$46)+$Y$46</f>
        <v>1.1363636363636329</v>
      </c>
      <c r="Z43" s="31"/>
      <c r="AA43" s="14"/>
      <c r="AB43" s="31"/>
      <c r="AC43" s="14"/>
      <c r="AD43" s="43">
        <f t="shared" si="10"/>
        <v>1.1363636363636329</v>
      </c>
      <c r="AE43" s="46">
        <f t="shared" si="11"/>
        <v>1.1363636363636329</v>
      </c>
    </row>
    <row r="44" spans="1:31" x14ac:dyDescent="0.25">
      <c r="A44" s="3">
        <v>40</v>
      </c>
      <c r="B44" s="1"/>
      <c r="C44" s="1"/>
      <c r="D44" s="1"/>
      <c r="E44" s="1"/>
      <c r="F44" s="38"/>
      <c r="G44" s="38"/>
      <c r="H44" s="14">
        <f t="shared" si="0"/>
        <v>0</v>
      </c>
      <c r="I44" s="14">
        <f t="shared" si="1"/>
        <v>0</v>
      </c>
      <c r="J44" s="41">
        <f t="shared" si="2"/>
        <v>0</v>
      </c>
      <c r="K44" s="32"/>
      <c r="L44" s="38"/>
      <c r="M44" s="38"/>
      <c r="N44" s="48"/>
      <c r="O44" s="26">
        <v>0</v>
      </c>
      <c r="P44" s="26">
        <v>0</v>
      </c>
      <c r="Q44" s="26">
        <v>0</v>
      </c>
      <c r="R44" s="26">
        <f t="shared" si="6"/>
        <v>0</v>
      </c>
      <c r="S44" s="41">
        <f t="shared" si="7"/>
        <v>0</v>
      </c>
      <c r="T44" s="51"/>
      <c r="U44" s="43">
        <v>0</v>
      </c>
      <c r="V44" s="77"/>
      <c r="W44" s="43">
        <f t="shared" si="9"/>
        <v>0</v>
      </c>
      <c r="X44" s="32"/>
      <c r="Y44" s="26"/>
      <c r="Z44" s="31"/>
      <c r="AA44" s="14"/>
      <c r="AB44" s="31"/>
      <c r="AC44" s="14"/>
      <c r="AD44" s="43">
        <f t="shared" si="10"/>
        <v>0</v>
      </c>
      <c r="AE44" s="46">
        <f t="shared" si="11"/>
        <v>0</v>
      </c>
    </row>
    <row r="45" spans="1:31" x14ac:dyDescent="0.25">
      <c r="A45" s="3">
        <v>41</v>
      </c>
      <c r="B45" s="1"/>
      <c r="C45" s="1"/>
      <c r="D45" s="1"/>
      <c r="E45" s="1"/>
      <c r="F45" s="38"/>
      <c r="G45" s="38"/>
      <c r="H45" s="14">
        <f t="shared" si="0"/>
        <v>0</v>
      </c>
      <c r="I45" s="14">
        <f t="shared" si="1"/>
        <v>0</v>
      </c>
      <c r="J45" s="41">
        <f t="shared" si="2"/>
        <v>0</v>
      </c>
      <c r="K45" s="32"/>
      <c r="L45" s="38"/>
      <c r="M45" s="38"/>
      <c r="N45" s="31"/>
      <c r="O45" s="26">
        <v>0</v>
      </c>
      <c r="P45" s="26">
        <v>0</v>
      </c>
      <c r="Q45" s="26">
        <v>0</v>
      </c>
      <c r="R45" s="26">
        <f t="shared" si="6"/>
        <v>0</v>
      </c>
      <c r="S45" s="41">
        <f t="shared" si="7"/>
        <v>0</v>
      </c>
      <c r="T45" s="51"/>
      <c r="U45" s="43">
        <v>0</v>
      </c>
      <c r="V45" s="77"/>
      <c r="W45" s="43">
        <f t="shared" si="9"/>
        <v>0</v>
      </c>
      <c r="X45" s="32"/>
      <c r="Y45" s="26"/>
      <c r="Z45" s="31"/>
      <c r="AA45" s="14"/>
      <c r="AB45" s="31"/>
      <c r="AC45" s="14"/>
      <c r="AD45" s="43">
        <f t="shared" si="10"/>
        <v>0</v>
      </c>
      <c r="AE45" s="46">
        <f t="shared" si="11"/>
        <v>0</v>
      </c>
    </row>
    <row r="46" spans="1:31" x14ac:dyDescent="0.25">
      <c r="H46" s="8">
        <f>50/H3</f>
        <v>-50</v>
      </c>
      <c r="I46" s="8">
        <f>50/I3</f>
        <v>-50</v>
      </c>
      <c r="J46" s="8"/>
      <c r="K46" s="8"/>
      <c r="L46" s="8"/>
      <c r="M46" s="8"/>
      <c r="N46" s="8"/>
      <c r="O46" s="8">
        <f>100/O3</f>
        <v>4</v>
      </c>
      <c r="P46" s="8">
        <f>100/P3</f>
        <v>2.0833333333333335</v>
      </c>
      <c r="Q46" s="8">
        <f>100/Q3</f>
        <v>2.7777777777777777</v>
      </c>
      <c r="R46" s="8">
        <f>100/R3</f>
        <v>-100</v>
      </c>
      <c r="S46" s="8"/>
      <c r="T46" s="8"/>
      <c r="U46" s="8">
        <f>150/U3</f>
        <v>5.7692307692307692</v>
      </c>
      <c r="V46" s="8"/>
      <c r="W46" s="8">
        <f>150/W3</f>
        <v>-150</v>
      </c>
      <c r="X46" s="8"/>
      <c r="Y46" s="8">
        <f>25/Y3</f>
        <v>1.1363636363636365</v>
      </c>
      <c r="Z46" s="8"/>
      <c r="AA46" s="8">
        <f>25/AA3</f>
        <v>1.3157894736842106</v>
      </c>
      <c r="AB46" s="8"/>
      <c r="AC46" s="8" t="e">
        <f>25/AC3</f>
        <v>#DIV/0!</v>
      </c>
      <c r="AD46" s="8"/>
      <c r="AE46" s="8"/>
    </row>
    <row r="47" spans="1:31" x14ac:dyDescent="0.25">
      <c r="A47" s="5"/>
      <c r="B47" s="5"/>
      <c r="C47" s="5"/>
      <c r="D47" s="5"/>
      <c r="E47" s="5"/>
      <c r="F47" s="5"/>
      <c r="G47" s="5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x14ac:dyDescent="0.25">
      <c r="A48" s="5"/>
      <c r="B48" s="4"/>
      <c r="C48" s="4"/>
      <c r="D48" s="4"/>
      <c r="E48" s="4"/>
      <c r="F48" s="5"/>
      <c r="G48" s="5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</row>
    <row r="49" spans="1:31" x14ac:dyDescent="0.25">
      <c r="A49" s="5"/>
      <c r="B49" s="6"/>
      <c r="C49" s="6"/>
      <c r="D49" s="6"/>
      <c r="E49" s="6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x14ac:dyDescent="0.25">
      <c r="B50" s="6"/>
      <c r="C50" s="6"/>
      <c r="D50" s="6"/>
      <c r="E50" s="6"/>
    </row>
    <row r="51" spans="1:31" x14ac:dyDescent="0.25">
      <c r="B51" s="6"/>
      <c r="C51" s="6"/>
      <c r="D51" s="6"/>
      <c r="E51" s="6"/>
    </row>
    <row r="52" spans="1:31" x14ac:dyDescent="0.25">
      <c r="B52" s="6"/>
      <c r="C52" s="6"/>
      <c r="D52" s="6"/>
      <c r="E52" s="6"/>
    </row>
    <row r="53" spans="1:31" x14ac:dyDescent="0.25">
      <c r="B53" s="6"/>
      <c r="C53" s="6"/>
      <c r="D53" s="6"/>
      <c r="E53" s="6"/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1" max="1" width="4.85546875" customWidth="1"/>
    <col min="2" max="2" width="21.7109375" customWidth="1"/>
    <col min="3" max="3" width="25.140625" customWidth="1"/>
    <col min="4" max="4" width="8.5703125" style="85" customWidth="1"/>
    <col min="5" max="5" width="9.42578125" customWidth="1"/>
    <col min="6" max="39" width="9.140625" customWidth="1"/>
  </cols>
  <sheetData>
    <row r="1" spans="1:40" x14ac:dyDescent="0.25">
      <c r="A1" s="5"/>
      <c r="B1" s="5" t="s">
        <v>368</v>
      </c>
      <c r="C1" s="5"/>
      <c r="D1" s="72"/>
      <c r="E1" s="5"/>
      <c r="F1" s="57"/>
      <c r="G1" s="57"/>
      <c r="H1" s="57"/>
      <c r="I1" s="57"/>
      <c r="J1" s="72" t="s">
        <v>116</v>
      </c>
      <c r="K1" s="57"/>
      <c r="L1" s="57"/>
      <c r="M1" s="57"/>
      <c r="N1" s="57"/>
      <c r="O1" s="57"/>
      <c r="P1" s="57"/>
      <c r="Q1" s="57"/>
      <c r="R1" s="57" t="s">
        <v>117</v>
      </c>
      <c r="S1" s="57"/>
      <c r="T1" s="57"/>
      <c r="U1" s="57"/>
      <c r="V1" s="57"/>
      <c r="W1" s="57"/>
      <c r="X1" s="57"/>
      <c r="Y1" s="57"/>
      <c r="Z1" s="57">
        <v>150</v>
      </c>
      <c r="AA1" s="57"/>
      <c r="AB1" s="57"/>
      <c r="AC1" s="57"/>
      <c r="AD1" s="57"/>
      <c r="AE1" s="57"/>
      <c r="AF1" s="57"/>
      <c r="AG1" s="57" t="s">
        <v>118</v>
      </c>
      <c r="AH1" s="57"/>
      <c r="AI1" s="57"/>
      <c r="AJ1" s="57"/>
      <c r="AK1" s="57"/>
      <c r="AL1" s="57"/>
      <c r="AM1" s="5"/>
    </row>
    <row r="2" spans="1:40" x14ac:dyDescent="0.25">
      <c r="A2" s="5"/>
      <c r="B2" s="11"/>
      <c r="C2" s="13"/>
      <c r="D2" s="72"/>
      <c r="E2" s="13"/>
      <c r="F2" s="57"/>
      <c r="G2" s="57"/>
      <c r="H2" s="57"/>
      <c r="I2" s="57"/>
      <c r="J2" s="57"/>
      <c r="K2" s="57" t="s">
        <v>4</v>
      </c>
      <c r="L2" s="57" t="s">
        <v>182</v>
      </c>
      <c r="M2" s="58" t="s">
        <v>187</v>
      </c>
      <c r="N2" s="68" t="s">
        <v>429</v>
      </c>
      <c r="O2" s="57"/>
      <c r="P2" s="57"/>
      <c r="Q2" s="57"/>
      <c r="R2" s="57"/>
      <c r="S2" s="57"/>
      <c r="T2" s="57"/>
      <c r="U2" s="57" t="s">
        <v>85</v>
      </c>
      <c r="V2" s="57" t="s">
        <v>115</v>
      </c>
      <c r="W2" s="58" t="s">
        <v>79</v>
      </c>
      <c r="X2" s="57"/>
      <c r="Y2" s="57"/>
      <c r="Z2" s="57"/>
      <c r="AA2" s="57" t="s">
        <v>326</v>
      </c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"/>
    </row>
    <row r="3" spans="1:40" x14ac:dyDescent="0.25">
      <c r="A3" s="1"/>
      <c r="B3" s="7"/>
      <c r="C3" s="7"/>
      <c r="D3" s="2"/>
      <c r="E3" s="7"/>
      <c r="F3" s="19" t="s">
        <v>4</v>
      </c>
      <c r="G3" s="37" t="s">
        <v>182</v>
      </c>
      <c r="H3" s="61" t="s">
        <v>187</v>
      </c>
      <c r="I3" s="19" t="s">
        <v>429</v>
      </c>
      <c r="J3" s="20"/>
      <c r="K3" s="20">
        <v>24</v>
      </c>
      <c r="L3" s="34">
        <v>10</v>
      </c>
      <c r="M3" s="20">
        <v>21</v>
      </c>
      <c r="N3" s="34">
        <v>29</v>
      </c>
      <c r="O3" s="34">
        <v>-1</v>
      </c>
      <c r="P3" s="47" t="s">
        <v>126</v>
      </c>
      <c r="Q3" s="36" t="s">
        <v>85</v>
      </c>
      <c r="R3" s="18" t="s">
        <v>115</v>
      </c>
      <c r="S3" s="56" t="s">
        <v>79</v>
      </c>
      <c r="T3" s="18"/>
      <c r="U3" s="18">
        <v>28</v>
      </c>
      <c r="V3" s="24">
        <v>38</v>
      </c>
      <c r="W3" s="18">
        <v>73</v>
      </c>
      <c r="X3" s="24">
        <v>-1</v>
      </c>
      <c r="Y3" s="40" t="s">
        <v>227</v>
      </c>
      <c r="Z3" s="50" t="s">
        <v>324</v>
      </c>
      <c r="AA3" s="52">
        <v>35</v>
      </c>
      <c r="AB3" s="50" t="s">
        <v>208</v>
      </c>
      <c r="AC3" s="52">
        <v>-1</v>
      </c>
      <c r="AD3" s="29" t="s">
        <v>196</v>
      </c>
      <c r="AE3" s="27">
        <v>59</v>
      </c>
      <c r="AF3" s="27" t="s">
        <v>229</v>
      </c>
      <c r="AG3" s="27">
        <v>11</v>
      </c>
      <c r="AH3" s="27" t="s">
        <v>211</v>
      </c>
      <c r="AI3" s="27">
        <v>21</v>
      </c>
      <c r="AJ3" s="27"/>
      <c r="AK3" s="27"/>
      <c r="AL3" s="42" t="s">
        <v>126</v>
      </c>
      <c r="AM3" s="44"/>
      <c r="AN3" s="12"/>
    </row>
    <row r="4" spans="1:40" x14ac:dyDescent="0.25">
      <c r="A4" s="7" t="s">
        <v>0</v>
      </c>
      <c r="B4" s="1" t="s">
        <v>1</v>
      </c>
      <c r="C4" s="2" t="s">
        <v>5</v>
      </c>
      <c r="D4" s="2" t="s">
        <v>50</v>
      </c>
      <c r="E4" s="2" t="s">
        <v>17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3</v>
      </c>
      <c r="L4" s="35" t="s">
        <v>3</v>
      </c>
      <c r="M4" s="19" t="s">
        <v>3</v>
      </c>
      <c r="N4" s="35" t="s">
        <v>3</v>
      </c>
      <c r="O4" s="35" t="s">
        <v>3</v>
      </c>
      <c r="P4" s="47" t="s">
        <v>3</v>
      </c>
      <c r="Q4" s="36" t="s">
        <v>2</v>
      </c>
      <c r="R4" s="21" t="s">
        <v>2</v>
      </c>
      <c r="S4" s="21" t="s">
        <v>2</v>
      </c>
      <c r="T4" s="25" t="s">
        <v>2</v>
      </c>
      <c r="U4" s="25" t="s">
        <v>3</v>
      </c>
      <c r="V4" s="25" t="s">
        <v>3</v>
      </c>
      <c r="W4" s="21" t="s">
        <v>3</v>
      </c>
      <c r="X4" s="25" t="s">
        <v>3</v>
      </c>
      <c r="Y4" s="40" t="s">
        <v>16</v>
      </c>
      <c r="Z4" s="49" t="s">
        <v>2</v>
      </c>
      <c r="AA4" s="53" t="s">
        <v>3</v>
      </c>
      <c r="AB4" s="49" t="s">
        <v>2</v>
      </c>
      <c r="AC4" s="53" t="s">
        <v>3</v>
      </c>
      <c r="AD4" s="29" t="s">
        <v>2</v>
      </c>
      <c r="AE4" s="28" t="s">
        <v>3</v>
      </c>
      <c r="AF4" s="28" t="s">
        <v>2</v>
      </c>
      <c r="AG4" s="28" t="s">
        <v>3</v>
      </c>
      <c r="AH4" s="28" t="s">
        <v>2</v>
      </c>
      <c r="AI4" s="28" t="s">
        <v>3</v>
      </c>
      <c r="AJ4" s="28" t="s">
        <v>2</v>
      </c>
      <c r="AK4" s="28" t="s">
        <v>3</v>
      </c>
      <c r="AL4" s="42" t="s">
        <v>3</v>
      </c>
      <c r="AM4" s="45" t="s">
        <v>16</v>
      </c>
    </row>
    <row r="5" spans="1:40" x14ac:dyDescent="0.25">
      <c r="A5" s="74">
        <v>1</v>
      </c>
      <c r="B5" s="74" t="s">
        <v>328</v>
      </c>
      <c r="C5" s="74" t="s">
        <v>448</v>
      </c>
      <c r="D5" s="87" t="s">
        <v>236</v>
      </c>
      <c r="E5" s="74">
        <v>2000</v>
      </c>
      <c r="F5" s="2"/>
      <c r="G5" s="2"/>
      <c r="H5" s="38"/>
      <c r="I5" s="38"/>
      <c r="J5" s="38"/>
      <c r="K5" s="14">
        <v>0</v>
      </c>
      <c r="L5" s="14">
        <v>0</v>
      </c>
      <c r="M5" s="14">
        <v>0</v>
      </c>
      <c r="N5" s="14">
        <v>0</v>
      </c>
      <c r="O5" s="14">
        <f t="shared" ref="O5:O52" si="0">50-(J5*$O$53)+$O$53</f>
        <v>0</v>
      </c>
      <c r="P5" s="41">
        <f t="shared" ref="P5:P52" si="1">MAX(K5:O5)</f>
        <v>0</v>
      </c>
      <c r="Q5" s="32">
        <v>3</v>
      </c>
      <c r="R5" s="38">
        <v>6</v>
      </c>
      <c r="S5" s="38">
        <v>12</v>
      </c>
      <c r="T5" s="48"/>
      <c r="U5" s="26">
        <f t="shared" ref="U5:U13" si="2">100-(Q5*$U$53)+$U$53</f>
        <v>92.857142857142847</v>
      </c>
      <c r="V5" s="26">
        <f t="shared" ref="V5:V19" si="3">100-(R5*$V$53)+$V$53</f>
        <v>86.842105263157904</v>
      </c>
      <c r="W5" s="26">
        <f t="shared" ref="W5:W15" si="4">100-(S5*$W$53)+$W$53</f>
        <v>84.93150684931507</v>
      </c>
      <c r="X5" s="26">
        <f t="shared" ref="X5:X52" si="5">100-(T5*$X$53)+$X$53</f>
        <v>0</v>
      </c>
      <c r="Y5" s="41">
        <f t="shared" ref="Y5:Y52" si="6">LARGE(U5:X5,1)+LARGE(U5:X5,2)</f>
        <v>179.69924812030075</v>
      </c>
      <c r="Z5" s="51">
        <v>2</v>
      </c>
      <c r="AA5" s="43">
        <f t="shared" ref="AA5:AA18" si="7">150-(Z5*$AA$53)+$AA$53</f>
        <v>145.71428571428569</v>
      </c>
      <c r="AB5" s="51"/>
      <c r="AC5" s="43">
        <f t="shared" ref="AC5:AC52" si="8">150-(AB5*$AC$53)+$AC$53</f>
        <v>0</v>
      </c>
      <c r="AD5" s="32"/>
      <c r="AE5" s="14"/>
      <c r="AF5" s="31">
        <v>2</v>
      </c>
      <c r="AG5" s="14">
        <f>25-(AF5*$AG$53)+$AG$53</f>
        <v>22.727272727272727</v>
      </c>
      <c r="AH5" s="31"/>
      <c r="AI5" s="14"/>
      <c r="AJ5" s="31"/>
      <c r="AK5" s="14"/>
      <c r="AL5" s="43">
        <f t="shared" ref="AL5:AL52" si="9">MAX(AE5,AG5,AI5,AK5)</f>
        <v>22.727272727272727</v>
      </c>
      <c r="AM5" s="46">
        <f t="shared" ref="AM5:AM52" si="10">P5+Y5+AA5+AC5+AL5</f>
        <v>348.14080656185922</v>
      </c>
    </row>
    <row r="6" spans="1:40" x14ac:dyDescent="0.25">
      <c r="A6" s="74">
        <v>2</v>
      </c>
      <c r="B6" s="74" t="s">
        <v>329</v>
      </c>
      <c r="C6" s="74" t="s">
        <v>330</v>
      </c>
      <c r="D6" s="87" t="s">
        <v>236</v>
      </c>
      <c r="E6" s="74">
        <v>2000</v>
      </c>
      <c r="F6" s="2"/>
      <c r="G6" s="2"/>
      <c r="H6" s="38"/>
      <c r="I6" s="38"/>
      <c r="J6" s="38"/>
      <c r="K6" s="14">
        <v>0</v>
      </c>
      <c r="L6" s="14">
        <v>0</v>
      </c>
      <c r="M6" s="14">
        <v>0</v>
      </c>
      <c r="N6" s="14">
        <v>0</v>
      </c>
      <c r="O6" s="14">
        <f t="shared" si="0"/>
        <v>0</v>
      </c>
      <c r="P6" s="41">
        <f t="shared" si="1"/>
        <v>0</v>
      </c>
      <c r="Q6" s="32">
        <v>2</v>
      </c>
      <c r="R6" s="38">
        <v>3</v>
      </c>
      <c r="S6" s="38">
        <v>3</v>
      </c>
      <c r="T6" s="48"/>
      <c r="U6" s="26">
        <f t="shared" si="2"/>
        <v>96.428571428571431</v>
      </c>
      <c r="V6" s="26">
        <f t="shared" si="3"/>
        <v>94.736842105263165</v>
      </c>
      <c r="W6" s="26">
        <f t="shared" si="4"/>
        <v>97.260273972602747</v>
      </c>
      <c r="X6" s="26">
        <f t="shared" si="5"/>
        <v>0</v>
      </c>
      <c r="Y6" s="41">
        <f t="shared" si="6"/>
        <v>193.68884540117418</v>
      </c>
      <c r="Z6" s="51">
        <v>1</v>
      </c>
      <c r="AA6" s="43">
        <f t="shared" si="7"/>
        <v>150</v>
      </c>
      <c r="AB6" s="51"/>
      <c r="AC6" s="43">
        <f t="shared" si="8"/>
        <v>0</v>
      </c>
      <c r="AD6" s="32"/>
      <c r="AE6" s="14"/>
      <c r="AF6" s="31"/>
      <c r="AG6" s="14"/>
      <c r="AH6" s="31"/>
      <c r="AI6" s="14"/>
      <c r="AJ6" s="31"/>
      <c r="AK6" s="14"/>
      <c r="AL6" s="43">
        <f t="shared" si="9"/>
        <v>0</v>
      </c>
      <c r="AM6" s="46">
        <f t="shared" si="10"/>
        <v>343.68884540117415</v>
      </c>
    </row>
    <row r="7" spans="1:40" x14ac:dyDescent="0.25">
      <c r="A7" s="74">
        <v>3</v>
      </c>
      <c r="B7" s="83" t="s">
        <v>101</v>
      </c>
      <c r="C7" s="76" t="s">
        <v>8</v>
      </c>
      <c r="D7" s="88" t="s">
        <v>236</v>
      </c>
      <c r="E7" s="76">
        <v>1999</v>
      </c>
      <c r="F7" s="2"/>
      <c r="G7" s="2"/>
      <c r="H7" s="38">
        <v>7</v>
      </c>
      <c r="I7" s="38"/>
      <c r="J7" s="38"/>
      <c r="K7" s="14">
        <v>0</v>
      </c>
      <c r="L7" s="14">
        <v>0</v>
      </c>
      <c r="M7" s="14">
        <f>50-(H7*$M$53)+$M$53</f>
        <v>35.714285714285708</v>
      </c>
      <c r="N7" s="14">
        <v>0</v>
      </c>
      <c r="O7" s="14">
        <f t="shared" si="0"/>
        <v>0</v>
      </c>
      <c r="P7" s="41">
        <f t="shared" si="1"/>
        <v>35.714285714285708</v>
      </c>
      <c r="Q7" s="32">
        <v>6</v>
      </c>
      <c r="R7" s="38">
        <v>12</v>
      </c>
      <c r="S7" s="38">
        <v>31</v>
      </c>
      <c r="T7" s="48"/>
      <c r="U7" s="26">
        <f t="shared" si="2"/>
        <v>82.142857142857139</v>
      </c>
      <c r="V7" s="26">
        <f t="shared" si="3"/>
        <v>71.05263157894737</v>
      </c>
      <c r="W7" s="26">
        <f t="shared" si="4"/>
        <v>58.904109589041092</v>
      </c>
      <c r="X7" s="26">
        <f t="shared" si="5"/>
        <v>0</v>
      </c>
      <c r="Y7" s="41">
        <f t="shared" si="6"/>
        <v>153.19548872180451</v>
      </c>
      <c r="Z7" s="51">
        <v>9</v>
      </c>
      <c r="AA7" s="43">
        <f t="shared" si="7"/>
        <v>115.71428571428572</v>
      </c>
      <c r="AB7" s="51"/>
      <c r="AC7" s="43">
        <f t="shared" si="8"/>
        <v>0</v>
      </c>
      <c r="AD7" s="32"/>
      <c r="AE7" s="14"/>
      <c r="AF7" s="31"/>
      <c r="AG7" s="14"/>
      <c r="AH7" s="31"/>
      <c r="AI7" s="14"/>
      <c r="AJ7" s="31"/>
      <c r="AK7" s="14"/>
      <c r="AL7" s="43">
        <f t="shared" si="9"/>
        <v>0</v>
      </c>
      <c r="AM7" s="46">
        <f t="shared" si="10"/>
        <v>304.62406015037595</v>
      </c>
    </row>
    <row r="8" spans="1:40" x14ac:dyDescent="0.25">
      <c r="A8" s="3">
        <v>4</v>
      </c>
      <c r="B8" s="1" t="s">
        <v>338</v>
      </c>
      <c r="C8" s="3" t="s">
        <v>293</v>
      </c>
      <c r="D8" s="59" t="s">
        <v>236</v>
      </c>
      <c r="E8" s="1">
        <v>1999</v>
      </c>
      <c r="F8" s="2"/>
      <c r="G8" s="2"/>
      <c r="H8" s="38"/>
      <c r="I8" s="38">
        <v>4</v>
      </c>
      <c r="J8" s="38"/>
      <c r="K8" s="14">
        <v>0</v>
      </c>
      <c r="L8" s="14">
        <v>0</v>
      </c>
      <c r="M8" s="14">
        <v>0</v>
      </c>
      <c r="N8" s="14">
        <f>50-(I8*$N$53)+$N$53</f>
        <v>44.827586206896555</v>
      </c>
      <c r="O8" s="14">
        <f t="shared" si="0"/>
        <v>0</v>
      </c>
      <c r="P8" s="41">
        <f t="shared" si="1"/>
        <v>44.827586206896555</v>
      </c>
      <c r="Q8" s="32">
        <v>7</v>
      </c>
      <c r="R8" s="38">
        <v>23</v>
      </c>
      <c r="S8" s="38">
        <v>26</v>
      </c>
      <c r="T8" s="48"/>
      <c r="U8" s="26">
        <f t="shared" si="2"/>
        <v>78.571428571428569</v>
      </c>
      <c r="V8" s="26">
        <f t="shared" si="3"/>
        <v>42.10526315789474</v>
      </c>
      <c r="W8" s="26">
        <f t="shared" si="4"/>
        <v>65.753424657534254</v>
      </c>
      <c r="X8" s="26">
        <f t="shared" si="5"/>
        <v>0</v>
      </c>
      <c r="Y8" s="41">
        <f t="shared" si="6"/>
        <v>144.32485322896281</v>
      </c>
      <c r="Z8" s="51">
        <v>14</v>
      </c>
      <c r="AA8" s="43">
        <f t="shared" si="7"/>
        <v>94.285714285714292</v>
      </c>
      <c r="AB8" s="51"/>
      <c r="AC8" s="43">
        <f t="shared" si="8"/>
        <v>0</v>
      </c>
      <c r="AD8" s="32">
        <v>15</v>
      </c>
      <c r="AE8" s="14">
        <f>25-(AD8*$AE$53)+$AE$53</f>
        <v>19.067796610169491</v>
      </c>
      <c r="AF8" s="31">
        <v>5</v>
      </c>
      <c r="AG8" s="14">
        <f>25-(AF8*$AG$53)+$AG$53</f>
        <v>15.909090909090908</v>
      </c>
      <c r="AH8" s="31"/>
      <c r="AI8" s="14"/>
      <c r="AJ8" s="31"/>
      <c r="AK8" s="14"/>
      <c r="AL8" s="43">
        <f t="shared" si="9"/>
        <v>19.067796610169491</v>
      </c>
      <c r="AM8" s="46">
        <f t="shared" si="10"/>
        <v>302.50595033174312</v>
      </c>
    </row>
    <row r="9" spans="1:40" x14ac:dyDescent="0.25">
      <c r="A9" s="3">
        <v>5</v>
      </c>
      <c r="B9" s="3" t="s">
        <v>331</v>
      </c>
      <c r="C9" s="82" t="s">
        <v>241</v>
      </c>
      <c r="D9" s="80" t="s">
        <v>236</v>
      </c>
      <c r="E9" s="33">
        <v>1999</v>
      </c>
      <c r="F9" s="2"/>
      <c r="G9" s="2"/>
      <c r="H9" s="38"/>
      <c r="I9" s="38"/>
      <c r="J9" s="38"/>
      <c r="K9" s="14">
        <v>0</v>
      </c>
      <c r="L9" s="14">
        <v>0</v>
      </c>
      <c r="M9" s="14">
        <v>0</v>
      </c>
      <c r="N9" s="14">
        <v>0</v>
      </c>
      <c r="O9" s="14">
        <f t="shared" si="0"/>
        <v>0</v>
      </c>
      <c r="P9" s="41">
        <f t="shared" si="1"/>
        <v>0</v>
      </c>
      <c r="Q9" s="32">
        <v>8</v>
      </c>
      <c r="R9" s="38">
        <v>8</v>
      </c>
      <c r="S9" s="38">
        <v>18</v>
      </c>
      <c r="T9" s="48"/>
      <c r="U9" s="26">
        <f t="shared" si="2"/>
        <v>75</v>
      </c>
      <c r="V9" s="26">
        <f t="shared" si="3"/>
        <v>81.578947368421055</v>
      </c>
      <c r="W9" s="26">
        <f t="shared" si="4"/>
        <v>76.712328767123296</v>
      </c>
      <c r="X9" s="26">
        <f t="shared" si="5"/>
        <v>0</v>
      </c>
      <c r="Y9" s="41">
        <f t="shared" si="6"/>
        <v>158.29127613554436</v>
      </c>
      <c r="Z9" s="51">
        <v>3</v>
      </c>
      <c r="AA9" s="43">
        <f t="shared" si="7"/>
        <v>141.42857142857142</v>
      </c>
      <c r="AB9" s="51"/>
      <c r="AC9" s="43">
        <f t="shared" si="8"/>
        <v>0</v>
      </c>
      <c r="AD9" s="32"/>
      <c r="AE9" s="14"/>
      <c r="AF9" s="31"/>
      <c r="AG9" s="14"/>
      <c r="AH9" s="31"/>
      <c r="AI9" s="14"/>
      <c r="AJ9" s="31"/>
      <c r="AK9" s="14"/>
      <c r="AL9" s="43">
        <f t="shared" si="9"/>
        <v>0</v>
      </c>
      <c r="AM9" s="46">
        <f t="shared" si="10"/>
        <v>299.71984756411575</v>
      </c>
    </row>
    <row r="10" spans="1:40" x14ac:dyDescent="0.25">
      <c r="A10" s="3">
        <v>6</v>
      </c>
      <c r="B10" s="3" t="s">
        <v>332</v>
      </c>
      <c r="C10" s="3" t="s">
        <v>372</v>
      </c>
      <c r="D10" s="59" t="s">
        <v>236</v>
      </c>
      <c r="E10" s="3">
        <v>1999</v>
      </c>
      <c r="F10" s="2"/>
      <c r="G10" s="2"/>
      <c r="H10" s="38"/>
      <c r="I10" s="38"/>
      <c r="J10" s="38"/>
      <c r="K10" s="14">
        <v>0</v>
      </c>
      <c r="L10" s="14">
        <v>0</v>
      </c>
      <c r="M10" s="14">
        <v>0</v>
      </c>
      <c r="N10" s="14">
        <v>0</v>
      </c>
      <c r="O10" s="14">
        <f t="shared" si="0"/>
        <v>0</v>
      </c>
      <c r="P10" s="41">
        <f t="shared" si="1"/>
        <v>0</v>
      </c>
      <c r="Q10" s="32">
        <v>4</v>
      </c>
      <c r="R10" s="38">
        <v>9</v>
      </c>
      <c r="S10" s="38">
        <v>21</v>
      </c>
      <c r="T10" s="48"/>
      <c r="U10" s="26">
        <f t="shared" si="2"/>
        <v>89.285714285714278</v>
      </c>
      <c r="V10" s="26">
        <f t="shared" si="3"/>
        <v>78.94736842105263</v>
      </c>
      <c r="W10" s="26">
        <f t="shared" si="4"/>
        <v>72.602739726027394</v>
      </c>
      <c r="X10" s="26">
        <f t="shared" si="5"/>
        <v>0</v>
      </c>
      <c r="Y10" s="41">
        <f t="shared" si="6"/>
        <v>168.23308270676691</v>
      </c>
      <c r="Z10" s="51">
        <v>6</v>
      </c>
      <c r="AA10" s="43">
        <f t="shared" si="7"/>
        <v>128.57142857142856</v>
      </c>
      <c r="AB10" s="51"/>
      <c r="AC10" s="43">
        <f t="shared" si="8"/>
        <v>0</v>
      </c>
      <c r="AD10" s="32"/>
      <c r="AE10" s="14"/>
      <c r="AF10" s="31"/>
      <c r="AG10" s="14"/>
      <c r="AH10" s="31"/>
      <c r="AI10" s="14"/>
      <c r="AJ10" s="31"/>
      <c r="AK10" s="14"/>
      <c r="AL10" s="43">
        <f t="shared" si="9"/>
        <v>0</v>
      </c>
      <c r="AM10" s="46">
        <f t="shared" si="10"/>
        <v>296.80451127819549</v>
      </c>
    </row>
    <row r="11" spans="1:40" x14ac:dyDescent="0.25">
      <c r="A11" s="3">
        <v>7</v>
      </c>
      <c r="B11" s="1" t="s">
        <v>351</v>
      </c>
      <c r="C11" s="22" t="s">
        <v>6</v>
      </c>
      <c r="D11" s="60" t="s">
        <v>352</v>
      </c>
      <c r="E11" s="22">
        <v>2001</v>
      </c>
      <c r="F11" s="2">
        <v>8</v>
      </c>
      <c r="G11" s="2"/>
      <c r="H11" s="38"/>
      <c r="I11" s="38"/>
      <c r="J11" s="38"/>
      <c r="K11" s="14">
        <v>0</v>
      </c>
      <c r="L11" s="14">
        <v>0</v>
      </c>
      <c r="M11" s="14">
        <v>0</v>
      </c>
      <c r="N11" s="14">
        <v>0</v>
      </c>
      <c r="O11" s="14">
        <f t="shared" si="0"/>
        <v>0</v>
      </c>
      <c r="P11" s="41">
        <f t="shared" si="1"/>
        <v>0</v>
      </c>
      <c r="Q11" s="32">
        <v>9</v>
      </c>
      <c r="R11" s="38">
        <v>13</v>
      </c>
      <c r="S11" s="38">
        <v>33</v>
      </c>
      <c r="T11" s="48"/>
      <c r="U11" s="26">
        <f t="shared" si="2"/>
        <v>71.428571428571431</v>
      </c>
      <c r="V11" s="26">
        <f t="shared" si="3"/>
        <v>68.421052631578945</v>
      </c>
      <c r="W11" s="26">
        <f t="shared" si="4"/>
        <v>56.164383561643838</v>
      </c>
      <c r="X11" s="26">
        <f t="shared" si="5"/>
        <v>0</v>
      </c>
      <c r="Y11" s="41">
        <f t="shared" si="6"/>
        <v>139.84962406015038</v>
      </c>
      <c r="Z11" s="51">
        <v>8</v>
      </c>
      <c r="AA11" s="43">
        <f t="shared" si="7"/>
        <v>120.00000000000001</v>
      </c>
      <c r="AB11" s="51"/>
      <c r="AC11" s="43">
        <f t="shared" si="8"/>
        <v>0</v>
      </c>
      <c r="AD11" s="32"/>
      <c r="AE11" s="26"/>
      <c r="AF11" s="31"/>
      <c r="AG11" s="14"/>
      <c r="AH11" s="31"/>
      <c r="AI11" s="14"/>
      <c r="AJ11" s="31"/>
      <c r="AK11" s="14"/>
      <c r="AL11" s="43">
        <f t="shared" si="9"/>
        <v>0</v>
      </c>
      <c r="AM11" s="46">
        <f t="shared" si="10"/>
        <v>259.8496240601504</v>
      </c>
    </row>
    <row r="12" spans="1:40" x14ac:dyDescent="0.25">
      <c r="A12" s="3">
        <v>8</v>
      </c>
      <c r="B12" s="1" t="s">
        <v>355</v>
      </c>
      <c r="C12" s="22" t="s">
        <v>7</v>
      </c>
      <c r="D12" s="2" t="s">
        <v>352</v>
      </c>
      <c r="E12" s="1">
        <v>2001</v>
      </c>
      <c r="F12" s="2"/>
      <c r="G12" s="2"/>
      <c r="H12" s="38"/>
      <c r="I12" s="38"/>
      <c r="J12" s="38"/>
      <c r="K12" s="14">
        <v>0</v>
      </c>
      <c r="L12" s="14">
        <v>0</v>
      </c>
      <c r="M12" s="14">
        <v>0</v>
      </c>
      <c r="N12" s="14">
        <v>0</v>
      </c>
      <c r="O12" s="14">
        <f t="shared" si="0"/>
        <v>0</v>
      </c>
      <c r="P12" s="41">
        <f t="shared" si="1"/>
        <v>0</v>
      </c>
      <c r="Q12" s="32">
        <v>15</v>
      </c>
      <c r="R12" s="38">
        <v>16</v>
      </c>
      <c r="S12" s="38">
        <v>40</v>
      </c>
      <c r="T12" s="48"/>
      <c r="U12" s="26">
        <f t="shared" si="2"/>
        <v>49.999999999999993</v>
      </c>
      <c r="V12" s="26">
        <f t="shared" si="3"/>
        <v>60.526315789473685</v>
      </c>
      <c r="W12" s="26">
        <f t="shared" si="4"/>
        <v>46.575342465753423</v>
      </c>
      <c r="X12" s="26">
        <f t="shared" si="5"/>
        <v>0</v>
      </c>
      <c r="Y12" s="41">
        <f t="shared" si="6"/>
        <v>110.52631578947367</v>
      </c>
      <c r="Z12" s="51">
        <v>7</v>
      </c>
      <c r="AA12" s="43">
        <f t="shared" si="7"/>
        <v>124.28571428571429</v>
      </c>
      <c r="AB12" s="51"/>
      <c r="AC12" s="43">
        <f t="shared" si="8"/>
        <v>0</v>
      </c>
      <c r="AD12" s="32">
        <v>13</v>
      </c>
      <c r="AE12" s="14">
        <f>25-(AD12*$AE$53)+$AE$53</f>
        <v>19.915254237288135</v>
      </c>
      <c r="AF12" s="31"/>
      <c r="AG12" s="14"/>
      <c r="AH12" s="31">
        <v>13</v>
      </c>
      <c r="AI12" s="14">
        <f>25-(AH12*$AI$53)+$AI$53</f>
        <v>10.714285714285714</v>
      </c>
      <c r="AJ12" s="31"/>
      <c r="AK12" s="14"/>
      <c r="AL12" s="43">
        <f t="shared" si="9"/>
        <v>19.915254237288135</v>
      </c>
      <c r="AM12" s="46">
        <f t="shared" si="10"/>
        <v>254.72728431247612</v>
      </c>
    </row>
    <row r="13" spans="1:40" x14ac:dyDescent="0.25">
      <c r="A13" s="3">
        <v>9</v>
      </c>
      <c r="B13" s="1" t="s">
        <v>55</v>
      </c>
      <c r="C13" s="1" t="s">
        <v>19</v>
      </c>
      <c r="D13" s="2" t="s">
        <v>352</v>
      </c>
      <c r="E13" s="1">
        <v>2001</v>
      </c>
      <c r="F13" s="2"/>
      <c r="G13" s="2"/>
      <c r="H13" s="38"/>
      <c r="I13" s="38"/>
      <c r="J13" s="38"/>
      <c r="K13" s="14">
        <v>0</v>
      </c>
      <c r="L13" s="14">
        <v>0</v>
      </c>
      <c r="M13" s="14">
        <v>0</v>
      </c>
      <c r="N13" s="14">
        <v>0</v>
      </c>
      <c r="O13" s="14">
        <f t="shared" si="0"/>
        <v>0</v>
      </c>
      <c r="P13" s="41">
        <f t="shared" si="1"/>
        <v>0</v>
      </c>
      <c r="Q13" s="32">
        <v>11</v>
      </c>
      <c r="R13" s="38">
        <v>17</v>
      </c>
      <c r="S13" s="38">
        <v>45</v>
      </c>
      <c r="T13" s="48"/>
      <c r="U13" s="26">
        <f t="shared" si="2"/>
        <v>64.285714285714292</v>
      </c>
      <c r="V13" s="26">
        <f t="shared" si="3"/>
        <v>57.89473684210526</v>
      </c>
      <c r="W13" s="26">
        <f t="shared" si="4"/>
        <v>39.726027397260275</v>
      </c>
      <c r="X13" s="26">
        <f t="shared" si="5"/>
        <v>0</v>
      </c>
      <c r="Y13" s="41">
        <f t="shared" si="6"/>
        <v>122.18045112781955</v>
      </c>
      <c r="Z13" s="51">
        <v>10</v>
      </c>
      <c r="AA13" s="43">
        <f t="shared" si="7"/>
        <v>111.42857142857143</v>
      </c>
      <c r="AB13" s="51"/>
      <c r="AC13" s="43">
        <f t="shared" si="8"/>
        <v>0</v>
      </c>
      <c r="AD13" s="32"/>
      <c r="AE13" s="26"/>
      <c r="AF13" s="31">
        <v>4</v>
      </c>
      <c r="AG13" s="14">
        <f>25-(AF13*$AG$53)+$AG$53</f>
        <v>18.18181818181818</v>
      </c>
      <c r="AH13" s="31"/>
      <c r="AI13" s="14"/>
      <c r="AJ13" s="31"/>
      <c r="AK13" s="14"/>
      <c r="AL13" s="43">
        <f t="shared" si="9"/>
        <v>18.18181818181818</v>
      </c>
      <c r="AM13" s="46">
        <f t="shared" si="10"/>
        <v>251.79084073820917</v>
      </c>
    </row>
    <row r="14" spans="1:40" x14ac:dyDescent="0.25">
      <c r="A14" s="3">
        <v>10</v>
      </c>
      <c r="B14" s="1" t="s">
        <v>64</v>
      </c>
      <c r="C14" s="1" t="s">
        <v>203</v>
      </c>
      <c r="D14" s="2" t="s">
        <v>352</v>
      </c>
      <c r="E14" s="1">
        <v>2002</v>
      </c>
      <c r="F14" s="59"/>
      <c r="G14" s="2"/>
      <c r="H14" s="38"/>
      <c r="I14" s="38"/>
      <c r="J14" s="38"/>
      <c r="K14" s="14">
        <v>0</v>
      </c>
      <c r="L14" s="14">
        <v>0</v>
      </c>
      <c r="M14" s="14">
        <v>0</v>
      </c>
      <c r="N14" s="14">
        <v>0</v>
      </c>
      <c r="O14" s="14">
        <f t="shared" si="0"/>
        <v>0</v>
      </c>
      <c r="P14" s="41">
        <f t="shared" si="1"/>
        <v>0</v>
      </c>
      <c r="Q14" s="32"/>
      <c r="R14" s="38">
        <v>10</v>
      </c>
      <c r="S14" s="38">
        <v>42</v>
      </c>
      <c r="T14" s="31"/>
      <c r="U14" s="26">
        <v>0</v>
      </c>
      <c r="V14" s="26">
        <f t="shared" si="3"/>
        <v>76.315789473684205</v>
      </c>
      <c r="W14" s="26">
        <f t="shared" si="4"/>
        <v>43.835616438356162</v>
      </c>
      <c r="X14" s="26">
        <f t="shared" si="5"/>
        <v>0</v>
      </c>
      <c r="Y14" s="41">
        <f t="shared" si="6"/>
        <v>120.15140591204036</v>
      </c>
      <c r="Z14" s="51">
        <v>11</v>
      </c>
      <c r="AA14" s="43">
        <f t="shared" si="7"/>
        <v>107.14285714285715</v>
      </c>
      <c r="AB14" s="51"/>
      <c r="AC14" s="43">
        <f t="shared" si="8"/>
        <v>0</v>
      </c>
      <c r="AD14" s="32"/>
      <c r="AE14" s="14"/>
      <c r="AF14" s="31"/>
      <c r="AG14" s="14"/>
      <c r="AH14" s="31"/>
      <c r="AI14" s="14"/>
      <c r="AJ14" s="31"/>
      <c r="AK14" s="14"/>
      <c r="AL14" s="43">
        <f t="shared" si="9"/>
        <v>0</v>
      </c>
      <c r="AM14" s="46">
        <f t="shared" si="10"/>
        <v>227.2942630548975</v>
      </c>
    </row>
    <row r="15" spans="1:40" x14ac:dyDescent="0.25">
      <c r="A15" s="3">
        <v>11</v>
      </c>
      <c r="B15" s="1" t="s">
        <v>57</v>
      </c>
      <c r="C15" s="1" t="s">
        <v>203</v>
      </c>
      <c r="D15" s="2" t="s">
        <v>352</v>
      </c>
      <c r="E15" s="1">
        <v>2002</v>
      </c>
      <c r="F15" s="2"/>
      <c r="G15" s="2"/>
      <c r="H15" s="38"/>
      <c r="I15" s="38"/>
      <c r="J15" s="38"/>
      <c r="K15" s="14">
        <v>0</v>
      </c>
      <c r="L15" s="14">
        <v>0</v>
      </c>
      <c r="M15" s="14">
        <v>0</v>
      </c>
      <c r="N15" s="14">
        <v>0</v>
      </c>
      <c r="O15" s="14">
        <f t="shared" si="0"/>
        <v>0</v>
      </c>
      <c r="P15" s="41">
        <f t="shared" si="1"/>
        <v>0</v>
      </c>
      <c r="Q15" s="32">
        <v>13</v>
      </c>
      <c r="R15" s="38">
        <v>26</v>
      </c>
      <c r="S15" s="38">
        <v>34</v>
      </c>
      <c r="T15" s="48"/>
      <c r="U15" s="26">
        <f>100-(Q15*$U$53)+$U$53</f>
        <v>57.142857142857139</v>
      </c>
      <c r="V15" s="26">
        <f t="shared" si="3"/>
        <v>34.210526315789465</v>
      </c>
      <c r="W15" s="26">
        <f t="shared" si="4"/>
        <v>54.794520547945204</v>
      </c>
      <c r="X15" s="26">
        <f t="shared" si="5"/>
        <v>0</v>
      </c>
      <c r="Y15" s="41">
        <f t="shared" si="6"/>
        <v>111.93737769080235</v>
      </c>
      <c r="Z15" s="51">
        <v>13</v>
      </c>
      <c r="AA15" s="43">
        <f t="shared" si="7"/>
        <v>98.571428571428569</v>
      </c>
      <c r="AB15" s="51"/>
      <c r="AC15" s="43">
        <f t="shared" si="8"/>
        <v>0</v>
      </c>
      <c r="AD15" s="32"/>
      <c r="AE15" s="14"/>
      <c r="AF15" s="31"/>
      <c r="AG15" s="14"/>
      <c r="AH15" s="31"/>
      <c r="AI15" s="14"/>
      <c r="AJ15" s="31"/>
      <c r="AK15" s="14"/>
      <c r="AL15" s="43">
        <f t="shared" si="9"/>
        <v>0</v>
      </c>
      <c r="AM15" s="46">
        <f t="shared" si="10"/>
        <v>210.50880626223091</v>
      </c>
    </row>
    <row r="16" spans="1:40" x14ac:dyDescent="0.25">
      <c r="A16" s="3">
        <v>12</v>
      </c>
      <c r="B16" s="1" t="s">
        <v>348</v>
      </c>
      <c r="C16" s="1" t="s">
        <v>414</v>
      </c>
      <c r="D16" s="2" t="s">
        <v>236</v>
      </c>
      <c r="E16" s="1">
        <v>1999</v>
      </c>
      <c r="F16" s="2">
        <v>11</v>
      </c>
      <c r="G16" s="2"/>
      <c r="H16" s="38"/>
      <c r="I16" s="38"/>
      <c r="J16" s="38"/>
      <c r="K16" s="14">
        <f>50-(F16*$K$53)+$K$53</f>
        <v>29.166666666666664</v>
      </c>
      <c r="L16" s="14">
        <v>0</v>
      </c>
      <c r="M16" s="14">
        <v>0</v>
      </c>
      <c r="N16" s="14">
        <v>0</v>
      </c>
      <c r="O16" s="14">
        <f t="shared" si="0"/>
        <v>0</v>
      </c>
      <c r="P16" s="41">
        <f t="shared" si="1"/>
        <v>29.166666666666664</v>
      </c>
      <c r="Q16" s="32">
        <v>10</v>
      </c>
      <c r="R16" s="38">
        <v>28</v>
      </c>
      <c r="S16" s="38"/>
      <c r="T16" s="48"/>
      <c r="U16" s="26">
        <f>100-(Q16*$U$53)+$U$53</f>
        <v>67.857142857142847</v>
      </c>
      <c r="V16" s="26">
        <f t="shared" si="3"/>
        <v>28.947368421052627</v>
      </c>
      <c r="W16" s="26">
        <v>0</v>
      </c>
      <c r="X16" s="26">
        <f t="shared" si="5"/>
        <v>0</v>
      </c>
      <c r="Y16" s="41">
        <f t="shared" si="6"/>
        <v>96.804511278195477</v>
      </c>
      <c r="Z16" s="51">
        <v>23</v>
      </c>
      <c r="AA16" s="43">
        <f t="shared" si="7"/>
        <v>55.714285714285715</v>
      </c>
      <c r="AB16" s="51"/>
      <c r="AC16" s="43">
        <f t="shared" si="8"/>
        <v>0</v>
      </c>
      <c r="AD16" s="32">
        <v>39</v>
      </c>
      <c r="AE16" s="14">
        <f>25-(AD16*$AE$53)+$AE$53</f>
        <v>8.8983050847457648</v>
      </c>
      <c r="AF16" s="31">
        <v>1</v>
      </c>
      <c r="AG16" s="14">
        <f>25-(AF16*$AG$53)+$AG$53</f>
        <v>25</v>
      </c>
      <c r="AH16" s="31"/>
      <c r="AI16" s="14"/>
      <c r="AJ16" s="31"/>
      <c r="AK16" s="14"/>
      <c r="AL16" s="43">
        <f t="shared" si="9"/>
        <v>25</v>
      </c>
      <c r="AM16" s="46">
        <f t="shared" si="10"/>
        <v>206.68546365914787</v>
      </c>
    </row>
    <row r="17" spans="1:39" x14ac:dyDescent="0.25">
      <c r="A17" s="3">
        <v>13</v>
      </c>
      <c r="B17" s="22" t="s">
        <v>212</v>
      </c>
      <c r="C17" s="22" t="s">
        <v>19</v>
      </c>
      <c r="D17" s="60" t="s">
        <v>352</v>
      </c>
      <c r="E17" s="22">
        <v>2002</v>
      </c>
      <c r="F17" s="2"/>
      <c r="G17" s="2"/>
      <c r="H17" s="38"/>
      <c r="I17" s="38"/>
      <c r="J17" s="38"/>
      <c r="K17" s="14">
        <v>0</v>
      </c>
      <c r="L17" s="14">
        <v>0</v>
      </c>
      <c r="M17" s="14">
        <v>0</v>
      </c>
      <c r="N17" s="14">
        <v>0</v>
      </c>
      <c r="O17" s="14">
        <f t="shared" si="0"/>
        <v>0</v>
      </c>
      <c r="P17" s="41">
        <f t="shared" si="1"/>
        <v>0</v>
      </c>
      <c r="Q17" s="32"/>
      <c r="R17" s="38">
        <v>14</v>
      </c>
      <c r="S17" s="38"/>
      <c r="T17" s="48"/>
      <c r="U17" s="26">
        <v>0</v>
      </c>
      <c r="V17" s="26">
        <f t="shared" si="3"/>
        <v>65.78947368421052</v>
      </c>
      <c r="W17" s="26">
        <v>0</v>
      </c>
      <c r="X17" s="26">
        <f t="shared" si="5"/>
        <v>0</v>
      </c>
      <c r="Y17" s="41">
        <f t="shared" si="6"/>
        <v>65.78947368421052</v>
      </c>
      <c r="Z17" s="51">
        <v>4</v>
      </c>
      <c r="AA17" s="43">
        <f t="shared" si="7"/>
        <v>137.14285714285714</v>
      </c>
      <c r="AB17" s="51"/>
      <c r="AC17" s="43">
        <f t="shared" si="8"/>
        <v>0</v>
      </c>
      <c r="AD17" s="32"/>
      <c r="AE17" s="26"/>
      <c r="AF17" s="31"/>
      <c r="AG17" s="14"/>
      <c r="AH17" s="31"/>
      <c r="AI17" s="14"/>
      <c r="AJ17" s="31"/>
      <c r="AK17" s="14"/>
      <c r="AL17" s="43">
        <f t="shared" si="9"/>
        <v>0</v>
      </c>
      <c r="AM17" s="46">
        <f t="shared" si="10"/>
        <v>202.93233082706766</v>
      </c>
    </row>
    <row r="18" spans="1:39" x14ac:dyDescent="0.25">
      <c r="A18" s="3">
        <v>14</v>
      </c>
      <c r="B18" s="1" t="s">
        <v>349</v>
      </c>
      <c r="C18" s="1" t="s">
        <v>31</v>
      </c>
      <c r="D18" s="2" t="s">
        <v>236</v>
      </c>
      <c r="E18" s="1">
        <v>1999</v>
      </c>
      <c r="F18" s="2"/>
      <c r="G18" s="2"/>
      <c r="H18" s="38"/>
      <c r="I18" s="38">
        <v>13</v>
      </c>
      <c r="J18" s="38"/>
      <c r="K18" s="14">
        <v>0</v>
      </c>
      <c r="L18" s="14">
        <v>0</v>
      </c>
      <c r="M18" s="14">
        <v>0</v>
      </c>
      <c r="N18" s="14">
        <f>50-(I18*$N$53)+$N$53</f>
        <v>29.31034482758621</v>
      </c>
      <c r="O18" s="14">
        <f t="shared" si="0"/>
        <v>0</v>
      </c>
      <c r="P18" s="41">
        <f t="shared" si="1"/>
        <v>29.31034482758621</v>
      </c>
      <c r="Q18" s="32">
        <v>14</v>
      </c>
      <c r="R18" s="38">
        <v>20</v>
      </c>
      <c r="S18" s="38">
        <v>58</v>
      </c>
      <c r="T18" s="31"/>
      <c r="U18" s="26">
        <f>100-(Q18*$U$53)+$U$53</f>
        <v>53.571428571428569</v>
      </c>
      <c r="V18" s="26">
        <f t="shared" si="3"/>
        <v>50</v>
      </c>
      <c r="W18" s="26">
        <f>100-(S18*$W$53)+$W$53</f>
        <v>21.917808219178081</v>
      </c>
      <c r="X18" s="26">
        <f t="shared" si="5"/>
        <v>0</v>
      </c>
      <c r="Y18" s="41">
        <f t="shared" si="6"/>
        <v>103.57142857142857</v>
      </c>
      <c r="Z18" s="51">
        <v>27</v>
      </c>
      <c r="AA18" s="43">
        <f t="shared" si="7"/>
        <v>38.571428571428577</v>
      </c>
      <c r="AB18" s="51"/>
      <c r="AC18" s="43">
        <f t="shared" si="8"/>
        <v>0</v>
      </c>
      <c r="AD18" s="32"/>
      <c r="AE18" s="26"/>
      <c r="AF18" s="31">
        <v>6</v>
      </c>
      <c r="AG18" s="14">
        <f>25-(AF18*$AG$53)+$AG$53</f>
        <v>13.636363636363637</v>
      </c>
      <c r="AH18" s="31"/>
      <c r="AI18" s="14"/>
      <c r="AJ18" s="31"/>
      <c r="AK18" s="14"/>
      <c r="AL18" s="43">
        <f t="shared" si="9"/>
        <v>13.636363636363637</v>
      </c>
      <c r="AM18" s="46">
        <f t="shared" si="10"/>
        <v>185.08956560680699</v>
      </c>
    </row>
    <row r="19" spans="1:39" x14ac:dyDescent="0.25">
      <c r="A19" s="3">
        <v>15</v>
      </c>
      <c r="B19" s="1" t="s">
        <v>346</v>
      </c>
      <c r="C19" s="1" t="s">
        <v>31</v>
      </c>
      <c r="D19" s="2" t="s">
        <v>352</v>
      </c>
      <c r="E19" s="1">
        <v>2001</v>
      </c>
      <c r="F19" s="2"/>
      <c r="G19" s="2"/>
      <c r="H19" s="38"/>
      <c r="I19" s="38"/>
      <c r="J19" s="38"/>
      <c r="K19" s="14">
        <v>0</v>
      </c>
      <c r="L19" s="14">
        <v>0</v>
      </c>
      <c r="M19" s="14">
        <v>0</v>
      </c>
      <c r="N19" s="14">
        <v>0</v>
      </c>
      <c r="O19" s="14">
        <f t="shared" si="0"/>
        <v>0</v>
      </c>
      <c r="P19" s="41">
        <f t="shared" si="1"/>
        <v>0</v>
      </c>
      <c r="Q19" s="32">
        <v>5</v>
      </c>
      <c r="R19" s="38">
        <v>7</v>
      </c>
      <c r="S19" s="38">
        <v>17</v>
      </c>
      <c r="T19" s="48"/>
      <c r="U19" s="26">
        <f>100-(Q19*$U$53)+$U$53</f>
        <v>85.714285714285708</v>
      </c>
      <c r="V19" s="26">
        <f t="shared" si="3"/>
        <v>84.21052631578948</v>
      </c>
      <c r="W19" s="26">
        <f>100-(S19*$W$53)+$W$53</f>
        <v>78.08219178082193</v>
      </c>
      <c r="X19" s="26">
        <f t="shared" si="5"/>
        <v>0</v>
      </c>
      <c r="Y19" s="41">
        <f t="shared" si="6"/>
        <v>169.9248120300752</v>
      </c>
      <c r="Z19" s="51"/>
      <c r="AA19" s="43">
        <v>0</v>
      </c>
      <c r="AB19" s="51"/>
      <c r="AC19" s="43">
        <f t="shared" si="8"/>
        <v>0</v>
      </c>
      <c r="AD19" s="32"/>
      <c r="AE19" s="14"/>
      <c r="AF19" s="31"/>
      <c r="AG19" s="14"/>
      <c r="AH19" s="31"/>
      <c r="AI19" s="14"/>
      <c r="AJ19" s="31"/>
      <c r="AK19" s="14"/>
      <c r="AL19" s="43">
        <f t="shared" si="9"/>
        <v>0</v>
      </c>
      <c r="AM19" s="46">
        <f t="shared" si="10"/>
        <v>169.9248120300752</v>
      </c>
    </row>
    <row r="20" spans="1:39" x14ac:dyDescent="0.25">
      <c r="A20" s="3">
        <v>16</v>
      </c>
      <c r="B20" s="22" t="s">
        <v>358</v>
      </c>
      <c r="C20" s="90" t="s">
        <v>11</v>
      </c>
      <c r="D20" s="91" t="s">
        <v>236</v>
      </c>
      <c r="E20" s="22">
        <v>2000</v>
      </c>
      <c r="F20" s="2"/>
      <c r="G20" s="2"/>
      <c r="H20" s="38"/>
      <c r="I20" s="38">
        <v>26</v>
      </c>
      <c r="J20" s="38"/>
      <c r="K20" s="14">
        <v>0</v>
      </c>
      <c r="L20" s="14">
        <v>0</v>
      </c>
      <c r="M20" s="14">
        <v>0</v>
      </c>
      <c r="N20" s="14">
        <f>50-(I20*$N$53)+$N$53</f>
        <v>6.8965517241379342</v>
      </c>
      <c r="O20" s="14">
        <f t="shared" si="0"/>
        <v>0</v>
      </c>
      <c r="P20" s="41">
        <f t="shared" si="1"/>
        <v>6.8965517241379342</v>
      </c>
      <c r="Q20" s="32">
        <v>19</v>
      </c>
      <c r="R20" s="38"/>
      <c r="S20" s="38">
        <v>64</v>
      </c>
      <c r="T20" s="48"/>
      <c r="U20" s="26">
        <f>100-(Q20*$U$53)+$U$53</f>
        <v>35.714285714285708</v>
      </c>
      <c r="V20" s="26">
        <v>0</v>
      </c>
      <c r="W20" s="26">
        <f>100-(S20*$W$53)+$W$53</f>
        <v>13.698630136986306</v>
      </c>
      <c r="X20" s="26">
        <f t="shared" si="5"/>
        <v>0</v>
      </c>
      <c r="Y20" s="41">
        <f t="shared" si="6"/>
        <v>49.412915851272018</v>
      </c>
      <c r="Z20" s="51">
        <v>15</v>
      </c>
      <c r="AA20" s="43">
        <f t="shared" ref="AA20:AA25" si="11">150-(Z20*$AA$53)+$AA$53</f>
        <v>90.000000000000014</v>
      </c>
      <c r="AB20" s="51"/>
      <c r="AC20" s="43">
        <f t="shared" si="8"/>
        <v>0</v>
      </c>
      <c r="AD20" s="32">
        <v>33</v>
      </c>
      <c r="AE20" s="14">
        <f>25-(AD20*$AE$53)+$AE$53</f>
        <v>11.440677966101696</v>
      </c>
      <c r="AF20" s="31"/>
      <c r="AG20" s="14"/>
      <c r="AH20" s="31">
        <v>17</v>
      </c>
      <c r="AI20" s="14">
        <f>25-(AH20*$AI$53)+$AI$53</f>
        <v>5.9523809523809534</v>
      </c>
      <c r="AJ20" s="31"/>
      <c r="AK20" s="14"/>
      <c r="AL20" s="43">
        <f t="shared" si="9"/>
        <v>11.440677966101696</v>
      </c>
      <c r="AM20" s="46">
        <f t="shared" si="10"/>
        <v>157.75014554151167</v>
      </c>
    </row>
    <row r="21" spans="1:39" x14ac:dyDescent="0.25">
      <c r="A21" s="3">
        <v>17</v>
      </c>
      <c r="B21" s="3" t="s">
        <v>62</v>
      </c>
      <c r="C21" s="33" t="s">
        <v>104</v>
      </c>
      <c r="D21" s="80" t="s">
        <v>236</v>
      </c>
      <c r="E21" s="3">
        <v>2000</v>
      </c>
      <c r="F21" s="59">
        <v>21</v>
      </c>
      <c r="G21" s="2">
        <v>7</v>
      </c>
      <c r="H21" s="38"/>
      <c r="I21" s="38"/>
      <c r="J21" s="38"/>
      <c r="K21" s="14">
        <f>50-(F21*$K$53)+$K$53</f>
        <v>8.3333333333333339</v>
      </c>
      <c r="L21" s="14">
        <f>50-(G21*$L$53)+$L$53</f>
        <v>20</v>
      </c>
      <c r="M21" s="14">
        <v>0</v>
      </c>
      <c r="N21" s="14">
        <v>0</v>
      </c>
      <c r="O21" s="14">
        <f t="shared" si="0"/>
        <v>0</v>
      </c>
      <c r="P21" s="41">
        <f t="shared" si="1"/>
        <v>20</v>
      </c>
      <c r="Q21" s="32">
        <v>25</v>
      </c>
      <c r="R21" s="38">
        <v>29</v>
      </c>
      <c r="S21" s="38">
        <v>57</v>
      </c>
      <c r="T21" s="31"/>
      <c r="U21" s="26">
        <f>100-(Q21*$U$53)+$U$53</f>
        <v>14.285714285714279</v>
      </c>
      <c r="V21" s="26">
        <f>100-(R21*$V$53)+$V$53</f>
        <v>26.315789473684202</v>
      </c>
      <c r="W21" s="26">
        <f>100-(S21*$W$53)+$W$53</f>
        <v>23.287671232876715</v>
      </c>
      <c r="X21" s="26">
        <f t="shared" si="5"/>
        <v>0</v>
      </c>
      <c r="Y21" s="41">
        <f t="shared" si="6"/>
        <v>49.603460706560917</v>
      </c>
      <c r="Z21" s="51">
        <v>19</v>
      </c>
      <c r="AA21" s="43">
        <f t="shared" si="11"/>
        <v>72.857142857142861</v>
      </c>
      <c r="AB21" s="51"/>
      <c r="AC21" s="43">
        <f t="shared" si="8"/>
        <v>0</v>
      </c>
      <c r="AD21" s="32"/>
      <c r="AE21" s="14"/>
      <c r="AF21" s="31">
        <v>7</v>
      </c>
      <c r="AG21" s="14">
        <f>25-(AF21*$AG$53)+$AG$53</f>
        <v>11.363636363636363</v>
      </c>
      <c r="AH21" s="31"/>
      <c r="AI21" s="14"/>
      <c r="AJ21" s="31"/>
      <c r="AK21" s="14"/>
      <c r="AL21" s="43">
        <f t="shared" si="9"/>
        <v>11.363636363636363</v>
      </c>
      <c r="AM21" s="46">
        <f t="shared" si="10"/>
        <v>153.82423992734016</v>
      </c>
    </row>
    <row r="22" spans="1:39" x14ac:dyDescent="0.25">
      <c r="A22" s="3">
        <v>18</v>
      </c>
      <c r="B22" s="22" t="s">
        <v>59</v>
      </c>
      <c r="C22" s="23" t="s">
        <v>20</v>
      </c>
      <c r="D22" s="60" t="s">
        <v>352</v>
      </c>
      <c r="E22" s="22">
        <v>2001</v>
      </c>
      <c r="F22" s="2"/>
      <c r="G22" s="2"/>
      <c r="H22" s="38"/>
      <c r="I22" s="38"/>
      <c r="J22" s="38"/>
      <c r="K22" s="14">
        <v>0</v>
      </c>
      <c r="L22" s="14">
        <v>0</v>
      </c>
      <c r="M22" s="14">
        <v>0</v>
      </c>
      <c r="N22" s="14">
        <v>0</v>
      </c>
      <c r="O22" s="14">
        <f t="shared" si="0"/>
        <v>0</v>
      </c>
      <c r="P22" s="41">
        <f t="shared" si="1"/>
        <v>0</v>
      </c>
      <c r="Q22" s="32">
        <v>17</v>
      </c>
      <c r="R22" s="38"/>
      <c r="S22" s="38"/>
      <c r="T22" s="48"/>
      <c r="U22" s="26">
        <f>100-(Q22*$U$53)+$U$53</f>
        <v>42.857142857142854</v>
      </c>
      <c r="V22" s="26">
        <v>0</v>
      </c>
      <c r="W22" s="26">
        <v>0</v>
      </c>
      <c r="X22" s="26">
        <f t="shared" si="5"/>
        <v>0</v>
      </c>
      <c r="Y22" s="41">
        <f t="shared" si="6"/>
        <v>42.857142857142854</v>
      </c>
      <c r="Z22" s="51">
        <v>16</v>
      </c>
      <c r="AA22" s="43">
        <f t="shared" si="11"/>
        <v>85.714285714285722</v>
      </c>
      <c r="AB22" s="51"/>
      <c r="AC22" s="43">
        <f t="shared" si="8"/>
        <v>0</v>
      </c>
      <c r="AD22" s="32">
        <v>30</v>
      </c>
      <c r="AE22" s="14">
        <f>25-(AD22*$AE$53)+$AE$53</f>
        <v>12.711864406779661</v>
      </c>
      <c r="AF22" s="31"/>
      <c r="AG22" s="14"/>
      <c r="AH22" s="31"/>
      <c r="AI22" s="14"/>
      <c r="AJ22" s="31"/>
      <c r="AK22" s="14"/>
      <c r="AL22" s="43">
        <f t="shared" si="9"/>
        <v>12.711864406779661</v>
      </c>
      <c r="AM22" s="46">
        <f t="shared" si="10"/>
        <v>141.28329297820824</v>
      </c>
    </row>
    <row r="23" spans="1:39" x14ac:dyDescent="0.25">
      <c r="A23" s="3">
        <v>19</v>
      </c>
      <c r="B23" s="1" t="s">
        <v>364</v>
      </c>
      <c r="C23" s="1" t="s">
        <v>363</v>
      </c>
      <c r="D23" s="2" t="s">
        <v>236</v>
      </c>
      <c r="E23" s="1">
        <v>1999</v>
      </c>
      <c r="F23" s="2"/>
      <c r="G23" s="2"/>
      <c r="H23" s="38">
        <v>13</v>
      </c>
      <c r="I23" s="38"/>
      <c r="J23" s="38"/>
      <c r="K23" s="14">
        <v>0</v>
      </c>
      <c r="L23" s="14">
        <v>0</v>
      </c>
      <c r="M23" s="14">
        <f>50-(H23*$M$53)+$M$53</f>
        <v>21.428571428571427</v>
      </c>
      <c r="N23" s="14">
        <v>0</v>
      </c>
      <c r="O23" s="14">
        <f t="shared" si="0"/>
        <v>0</v>
      </c>
      <c r="P23" s="41">
        <f t="shared" si="1"/>
        <v>21.428571428571427</v>
      </c>
      <c r="Q23" s="32"/>
      <c r="R23" s="38">
        <v>34</v>
      </c>
      <c r="S23" s="38"/>
      <c r="T23" s="48"/>
      <c r="U23" s="26">
        <v>0</v>
      </c>
      <c r="V23" s="26">
        <f>100-(R23*$V$53)+$V$53</f>
        <v>13.157894736842092</v>
      </c>
      <c r="W23" s="26">
        <v>0</v>
      </c>
      <c r="X23" s="26">
        <f t="shared" si="5"/>
        <v>0</v>
      </c>
      <c r="Y23" s="41">
        <f t="shared" si="6"/>
        <v>13.157894736842092</v>
      </c>
      <c r="Z23" s="51">
        <v>12</v>
      </c>
      <c r="AA23" s="43">
        <f t="shared" si="11"/>
        <v>102.85714285714286</v>
      </c>
      <c r="AB23" s="51"/>
      <c r="AC23" s="43">
        <f t="shared" si="8"/>
        <v>0</v>
      </c>
      <c r="AD23" s="32"/>
      <c r="AE23" s="14"/>
      <c r="AF23" s="31"/>
      <c r="AG23" s="14"/>
      <c r="AH23" s="31"/>
      <c r="AI23" s="14"/>
      <c r="AJ23" s="31"/>
      <c r="AK23" s="14"/>
      <c r="AL23" s="43">
        <f t="shared" si="9"/>
        <v>0</v>
      </c>
      <c r="AM23" s="46">
        <f t="shared" si="10"/>
        <v>137.44360902255639</v>
      </c>
    </row>
    <row r="24" spans="1:39" x14ac:dyDescent="0.25">
      <c r="A24" s="3">
        <v>20</v>
      </c>
      <c r="B24" s="3" t="s">
        <v>69</v>
      </c>
      <c r="C24" s="3" t="s">
        <v>8</v>
      </c>
      <c r="D24" s="59" t="s">
        <v>352</v>
      </c>
      <c r="E24" s="3">
        <v>2002</v>
      </c>
      <c r="F24" s="2"/>
      <c r="G24" s="2"/>
      <c r="H24" s="38"/>
      <c r="I24" s="38"/>
      <c r="J24" s="38"/>
      <c r="K24" s="14">
        <v>0</v>
      </c>
      <c r="L24" s="14">
        <v>0</v>
      </c>
      <c r="M24" s="14">
        <v>0</v>
      </c>
      <c r="N24" s="14">
        <v>0</v>
      </c>
      <c r="O24" s="14">
        <f t="shared" si="0"/>
        <v>0</v>
      </c>
      <c r="P24" s="41">
        <f t="shared" si="1"/>
        <v>0</v>
      </c>
      <c r="Q24" s="32"/>
      <c r="R24" s="38"/>
      <c r="S24" s="38"/>
      <c r="T24" s="31"/>
      <c r="U24" s="26">
        <v>0</v>
      </c>
      <c r="V24" s="26">
        <v>0</v>
      </c>
      <c r="W24" s="26">
        <v>0</v>
      </c>
      <c r="X24" s="26">
        <f t="shared" si="5"/>
        <v>0</v>
      </c>
      <c r="Y24" s="41">
        <f t="shared" si="6"/>
        <v>0</v>
      </c>
      <c r="Z24" s="51">
        <v>5</v>
      </c>
      <c r="AA24" s="43">
        <f t="shared" si="11"/>
        <v>132.85714285714286</v>
      </c>
      <c r="AB24" s="51"/>
      <c r="AC24" s="43">
        <f t="shared" si="8"/>
        <v>0</v>
      </c>
      <c r="AD24" s="32"/>
      <c r="AE24" s="14"/>
      <c r="AF24" s="31"/>
      <c r="AG24" s="14"/>
      <c r="AH24" s="31"/>
      <c r="AI24" s="14"/>
      <c r="AJ24" s="31"/>
      <c r="AK24" s="14"/>
      <c r="AL24" s="43">
        <f t="shared" si="9"/>
        <v>0</v>
      </c>
      <c r="AM24" s="46">
        <f t="shared" si="10"/>
        <v>132.85714285714286</v>
      </c>
    </row>
    <row r="25" spans="1:39" x14ac:dyDescent="0.25">
      <c r="A25" s="3">
        <v>21</v>
      </c>
      <c r="B25" s="1" t="s">
        <v>107</v>
      </c>
      <c r="C25" s="1" t="s">
        <v>19</v>
      </c>
      <c r="D25" s="2" t="s">
        <v>352</v>
      </c>
      <c r="E25" s="1">
        <v>2002</v>
      </c>
      <c r="F25" s="2"/>
      <c r="G25" s="2"/>
      <c r="H25" s="38"/>
      <c r="I25" s="38"/>
      <c r="J25" s="38"/>
      <c r="K25" s="14">
        <v>0</v>
      </c>
      <c r="L25" s="14">
        <v>0</v>
      </c>
      <c r="M25" s="14">
        <v>0</v>
      </c>
      <c r="N25" s="14">
        <v>0</v>
      </c>
      <c r="O25" s="14">
        <f t="shared" si="0"/>
        <v>0</v>
      </c>
      <c r="P25" s="41">
        <f t="shared" si="1"/>
        <v>0</v>
      </c>
      <c r="Q25" s="32"/>
      <c r="R25" s="38">
        <v>21</v>
      </c>
      <c r="S25" s="38"/>
      <c r="T25" s="48"/>
      <c r="U25" s="26">
        <v>0</v>
      </c>
      <c r="V25" s="26">
        <f>100-(R25*$V$53)+$V$53</f>
        <v>47.368421052631575</v>
      </c>
      <c r="W25" s="26">
        <v>0</v>
      </c>
      <c r="X25" s="26">
        <f t="shared" si="5"/>
        <v>0</v>
      </c>
      <c r="Y25" s="41">
        <f t="shared" si="6"/>
        <v>47.368421052631575</v>
      </c>
      <c r="Z25" s="51">
        <v>18</v>
      </c>
      <c r="AA25" s="43">
        <f t="shared" si="11"/>
        <v>77.142857142857153</v>
      </c>
      <c r="AB25" s="51"/>
      <c r="AC25" s="43">
        <f t="shared" si="8"/>
        <v>0</v>
      </c>
      <c r="AD25" s="32"/>
      <c r="AE25" s="26"/>
      <c r="AF25" s="31"/>
      <c r="AG25" s="14"/>
      <c r="AH25" s="31"/>
      <c r="AI25" s="14"/>
      <c r="AJ25" s="31"/>
      <c r="AK25" s="14"/>
      <c r="AL25" s="43">
        <f t="shared" si="9"/>
        <v>0</v>
      </c>
      <c r="AM25" s="46">
        <f t="shared" si="10"/>
        <v>124.51127819548873</v>
      </c>
    </row>
    <row r="26" spans="1:39" x14ac:dyDescent="0.25">
      <c r="A26" s="3">
        <v>22</v>
      </c>
      <c r="B26" s="22" t="s">
        <v>361</v>
      </c>
      <c r="C26" s="22" t="s">
        <v>8</v>
      </c>
      <c r="D26" s="60" t="s">
        <v>236</v>
      </c>
      <c r="E26" s="22">
        <v>1999</v>
      </c>
      <c r="F26" s="2"/>
      <c r="G26" s="2"/>
      <c r="H26" s="38">
        <v>18</v>
      </c>
      <c r="I26" s="38"/>
      <c r="J26" s="38"/>
      <c r="K26" s="14">
        <v>0</v>
      </c>
      <c r="L26" s="14">
        <v>0</v>
      </c>
      <c r="M26" s="14">
        <f>50-(H26*$M$53)+$M$53</f>
        <v>9.5238095238095273</v>
      </c>
      <c r="N26" s="14">
        <v>0</v>
      </c>
      <c r="O26" s="14">
        <f t="shared" si="0"/>
        <v>0</v>
      </c>
      <c r="P26" s="41">
        <f t="shared" si="1"/>
        <v>9.5238095238095273</v>
      </c>
      <c r="Q26" s="32"/>
      <c r="R26" s="38">
        <v>24</v>
      </c>
      <c r="S26" s="38">
        <v>32</v>
      </c>
      <c r="T26" s="48"/>
      <c r="U26" s="26">
        <v>0</v>
      </c>
      <c r="V26" s="26">
        <f>100-(R26*$V$53)+$V$53</f>
        <v>39.473684210526315</v>
      </c>
      <c r="W26" s="26">
        <f>100-(S26*$W$53)+$W$53</f>
        <v>57.534246575342465</v>
      </c>
      <c r="X26" s="26">
        <f t="shared" si="5"/>
        <v>0</v>
      </c>
      <c r="Y26" s="41">
        <f t="shared" si="6"/>
        <v>97.00793078586878</v>
      </c>
      <c r="Z26" s="51"/>
      <c r="AA26" s="43">
        <v>0</v>
      </c>
      <c r="AB26" s="51"/>
      <c r="AC26" s="43">
        <f t="shared" si="8"/>
        <v>0</v>
      </c>
      <c r="AD26" s="32">
        <v>28</v>
      </c>
      <c r="AE26" s="26">
        <f>25-(AD26*$AE$53)+$AE$53</f>
        <v>13.559322033898304</v>
      </c>
      <c r="AF26" s="31"/>
      <c r="AG26" s="14"/>
      <c r="AH26" s="31"/>
      <c r="AI26" s="14"/>
      <c r="AJ26" s="31"/>
      <c r="AK26" s="14"/>
      <c r="AL26" s="43">
        <f t="shared" si="9"/>
        <v>13.559322033898304</v>
      </c>
      <c r="AM26" s="46">
        <f t="shared" si="10"/>
        <v>120.09106234357662</v>
      </c>
    </row>
    <row r="27" spans="1:39" x14ac:dyDescent="0.25">
      <c r="A27" s="3">
        <v>23</v>
      </c>
      <c r="B27" s="3" t="s">
        <v>341</v>
      </c>
      <c r="C27" s="3" t="s">
        <v>9</v>
      </c>
      <c r="D27" s="59" t="s">
        <v>236</v>
      </c>
      <c r="E27" s="3">
        <v>2000</v>
      </c>
      <c r="F27" s="2"/>
      <c r="G27" s="2"/>
      <c r="H27" s="38"/>
      <c r="I27" s="38"/>
      <c r="J27" s="38"/>
      <c r="K27" s="14">
        <v>0</v>
      </c>
      <c r="L27" s="14">
        <v>0</v>
      </c>
      <c r="M27" s="14">
        <v>0</v>
      </c>
      <c r="N27" s="14">
        <v>0</v>
      </c>
      <c r="O27" s="14">
        <f t="shared" si="0"/>
        <v>0</v>
      </c>
      <c r="P27" s="41">
        <f t="shared" si="1"/>
        <v>0</v>
      </c>
      <c r="Q27" s="32">
        <v>23</v>
      </c>
      <c r="R27" s="38">
        <v>30</v>
      </c>
      <c r="S27" s="38"/>
      <c r="T27" s="48"/>
      <c r="U27" s="26">
        <f>100-(Q27*$U$53)+$U$53</f>
        <v>21.42857142857142</v>
      </c>
      <c r="V27" s="26">
        <f>100-(R27*$V$53)+$V$53</f>
        <v>23.684210526315791</v>
      </c>
      <c r="W27" s="26">
        <v>0</v>
      </c>
      <c r="X27" s="26">
        <f t="shared" si="5"/>
        <v>0</v>
      </c>
      <c r="Y27" s="41">
        <f t="shared" si="6"/>
        <v>45.112781954887211</v>
      </c>
      <c r="Z27" s="51">
        <v>21</v>
      </c>
      <c r="AA27" s="43">
        <f>150-(Z27*$AA$53)+$AA$53</f>
        <v>64.285714285714292</v>
      </c>
      <c r="AB27" s="51"/>
      <c r="AC27" s="43">
        <f t="shared" si="8"/>
        <v>0</v>
      </c>
      <c r="AD27" s="32"/>
      <c r="AE27" s="26"/>
      <c r="AF27" s="31"/>
      <c r="AG27" s="14"/>
      <c r="AH27" s="31"/>
      <c r="AI27" s="14"/>
      <c r="AJ27" s="31"/>
      <c r="AK27" s="14"/>
      <c r="AL27" s="43">
        <f t="shared" si="9"/>
        <v>0</v>
      </c>
      <c r="AM27" s="46">
        <f t="shared" si="10"/>
        <v>109.3984962406015</v>
      </c>
    </row>
    <row r="28" spans="1:39" x14ac:dyDescent="0.25">
      <c r="A28" s="3">
        <v>24</v>
      </c>
      <c r="B28" s="1" t="s">
        <v>354</v>
      </c>
      <c r="C28" s="1" t="s">
        <v>148</v>
      </c>
      <c r="D28" s="2" t="s">
        <v>352</v>
      </c>
      <c r="E28" s="1">
        <v>2001</v>
      </c>
      <c r="F28" s="2"/>
      <c r="G28" s="2"/>
      <c r="H28" s="38"/>
      <c r="I28" s="38"/>
      <c r="J28" s="38"/>
      <c r="K28" s="14">
        <v>0</v>
      </c>
      <c r="L28" s="14">
        <v>0</v>
      </c>
      <c r="M28" s="14">
        <v>0</v>
      </c>
      <c r="N28" s="14">
        <v>0</v>
      </c>
      <c r="O28" s="14">
        <f t="shared" si="0"/>
        <v>0</v>
      </c>
      <c r="P28" s="41">
        <f t="shared" si="1"/>
        <v>0</v>
      </c>
      <c r="Q28" s="32">
        <v>12</v>
      </c>
      <c r="R28" s="38">
        <v>33</v>
      </c>
      <c r="S28" s="38">
        <v>52</v>
      </c>
      <c r="T28" s="48"/>
      <c r="U28" s="26">
        <f>100-(Q28*$U$53)+$U$53</f>
        <v>60.714285714285708</v>
      </c>
      <c r="V28" s="26">
        <f>100-(R28*$V$53)+$V$53</f>
        <v>15.789473684210517</v>
      </c>
      <c r="W28" s="26">
        <f>100-(S28*$W$53)+$W$53</f>
        <v>30.13698630136987</v>
      </c>
      <c r="X28" s="26">
        <f t="shared" si="5"/>
        <v>0</v>
      </c>
      <c r="Y28" s="41">
        <f t="shared" si="6"/>
        <v>90.851272015655582</v>
      </c>
      <c r="Z28" s="51"/>
      <c r="AA28" s="43">
        <v>0</v>
      </c>
      <c r="AB28" s="51"/>
      <c r="AC28" s="43">
        <f t="shared" si="8"/>
        <v>0</v>
      </c>
      <c r="AD28" s="32">
        <v>31</v>
      </c>
      <c r="AE28" s="26">
        <f>25-(AD28*$AE$53)+$AE$53</f>
        <v>12.288135593220339</v>
      </c>
      <c r="AF28" s="31"/>
      <c r="AG28" s="14"/>
      <c r="AH28" s="31"/>
      <c r="AI28" s="14"/>
      <c r="AJ28" s="31"/>
      <c r="AK28" s="14"/>
      <c r="AL28" s="43">
        <f t="shared" si="9"/>
        <v>12.288135593220339</v>
      </c>
      <c r="AM28" s="46">
        <f t="shared" si="10"/>
        <v>103.13940760887593</v>
      </c>
    </row>
    <row r="29" spans="1:39" x14ac:dyDescent="0.25">
      <c r="A29" s="3">
        <v>25</v>
      </c>
      <c r="B29" s="1" t="s">
        <v>339</v>
      </c>
      <c r="C29" s="1" t="s">
        <v>19</v>
      </c>
      <c r="D29" s="2" t="s">
        <v>236</v>
      </c>
      <c r="E29" s="1">
        <v>2000</v>
      </c>
      <c r="F29" s="2"/>
      <c r="G29" s="2"/>
      <c r="H29" s="38">
        <v>10</v>
      </c>
      <c r="I29" s="38"/>
      <c r="J29" s="38"/>
      <c r="K29" s="14">
        <v>0</v>
      </c>
      <c r="L29" s="14">
        <v>0</v>
      </c>
      <c r="M29" s="14">
        <f>50-(H29*$M$53)+$M$53</f>
        <v>28.571428571428569</v>
      </c>
      <c r="N29" s="14">
        <v>0</v>
      </c>
      <c r="O29" s="14">
        <f t="shared" si="0"/>
        <v>0</v>
      </c>
      <c r="P29" s="41">
        <f t="shared" si="1"/>
        <v>28.571428571428569</v>
      </c>
      <c r="Q29" s="32"/>
      <c r="R29" s="38">
        <v>11</v>
      </c>
      <c r="S29" s="38"/>
      <c r="T29" s="48"/>
      <c r="U29" s="26">
        <v>0</v>
      </c>
      <c r="V29" s="26">
        <f>100-(R29*$V$53)+$V$53</f>
        <v>73.684210526315795</v>
      </c>
      <c r="W29" s="26">
        <v>0</v>
      </c>
      <c r="X29" s="26">
        <f t="shared" si="5"/>
        <v>0</v>
      </c>
      <c r="Y29" s="41">
        <f t="shared" si="6"/>
        <v>73.684210526315795</v>
      </c>
      <c r="Z29" s="51"/>
      <c r="AA29" s="43">
        <v>0</v>
      </c>
      <c r="AB29" s="51"/>
      <c r="AC29" s="43">
        <f t="shared" si="8"/>
        <v>0</v>
      </c>
      <c r="AD29" s="32"/>
      <c r="AE29" s="26"/>
      <c r="AF29" s="31"/>
      <c r="AG29" s="14"/>
      <c r="AH29" s="31"/>
      <c r="AI29" s="14"/>
      <c r="AJ29" s="31"/>
      <c r="AK29" s="14"/>
      <c r="AL29" s="43">
        <f t="shared" si="9"/>
        <v>0</v>
      </c>
      <c r="AM29" s="46">
        <f t="shared" si="10"/>
        <v>102.25563909774436</v>
      </c>
    </row>
    <row r="30" spans="1:39" x14ac:dyDescent="0.25">
      <c r="A30" s="3">
        <v>26</v>
      </c>
      <c r="B30" s="1" t="s">
        <v>65</v>
      </c>
      <c r="C30" s="1" t="s">
        <v>372</v>
      </c>
      <c r="D30" s="2" t="s">
        <v>352</v>
      </c>
      <c r="E30" s="1">
        <v>2003</v>
      </c>
      <c r="F30" s="59"/>
      <c r="G30" s="2"/>
      <c r="H30" s="38"/>
      <c r="I30" s="38"/>
      <c r="J30" s="38"/>
      <c r="K30" s="14">
        <v>0</v>
      </c>
      <c r="L30" s="14">
        <v>0</v>
      </c>
      <c r="M30" s="14">
        <v>0</v>
      </c>
      <c r="N30" s="14">
        <v>0</v>
      </c>
      <c r="O30" s="14">
        <f t="shared" si="0"/>
        <v>0</v>
      </c>
      <c r="P30" s="41">
        <f t="shared" si="1"/>
        <v>0</v>
      </c>
      <c r="Q30" s="32"/>
      <c r="R30" s="38"/>
      <c r="S30" s="38"/>
      <c r="T30" s="31"/>
      <c r="U30" s="26">
        <v>0</v>
      </c>
      <c r="V30" s="26">
        <v>0</v>
      </c>
      <c r="W30" s="26">
        <v>0</v>
      </c>
      <c r="X30" s="26">
        <f t="shared" si="5"/>
        <v>0</v>
      </c>
      <c r="Y30" s="41">
        <f t="shared" si="6"/>
        <v>0</v>
      </c>
      <c r="Z30" s="51">
        <v>17</v>
      </c>
      <c r="AA30" s="43">
        <f>150-(Z30*$AA$53)+$AA$53</f>
        <v>81.428571428571431</v>
      </c>
      <c r="AB30" s="51"/>
      <c r="AC30" s="43">
        <f t="shared" si="8"/>
        <v>0</v>
      </c>
      <c r="AD30" s="32"/>
      <c r="AE30" s="26"/>
      <c r="AF30" s="31"/>
      <c r="AG30" s="14"/>
      <c r="AH30" s="31"/>
      <c r="AI30" s="14"/>
      <c r="AJ30" s="31"/>
      <c r="AK30" s="14"/>
      <c r="AL30" s="43">
        <f t="shared" si="9"/>
        <v>0</v>
      </c>
      <c r="AM30" s="46">
        <f t="shared" si="10"/>
        <v>81.428571428571431</v>
      </c>
    </row>
    <row r="31" spans="1:39" x14ac:dyDescent="0.25">
      <c r="A31" s="3">
        <v>27</v>
      </c>
      <c r="B31" s="1" t="s">
        <v>360</v>
      </c>
      <c r="C31" s="1" t="s">
        <v>19</v>
      </c>
      <c r="D31" s="2" t="s">
        <v>236</v>
      </c>
      <c r="E31" s="1">
        <v>2000</v>
      </c>
      <c r="F31" s="2"/>
      <c r="G31" s="2"/>
      <c r="H31" s="38"/>
      <c r="I31" s="38"/>
      <c r="J31" s="38"/>
      <c r="K31" s="14">
        <v>0</v>
      </c>
      <c r="L31" s="14">
        <v>0</v>
      </c>
      <c r="M31" s="14">
        <v>0</v>
      </c>
      <c r="N31" s="14">
        <v>0</v>
      </c>
      <c r="O31" s="14">
        <f t="shared" si="0"/>
        <v>0</v>
      </c>
      <c r="P31" s="41">
        <f t="shared" si="1"/>
        <v>0</v>
      </c>
      <c r="Q31" s="32"/>
      <c r="R31" s="38">
        <v>19</v>
      </c>
      <c r="S31" s="38">
        <v>54</v>
      </c>
      <c r="T31" s="48"/>
      <c r="U31" s="26">
        <v>0</v>
      </c>
      <c r="V31" s="26">
        <f>100-(R31*$V$53)+$V$53</f>
        <v>52.631578947368425</v>
      </c>
      <c r="W31" s="26">
        <f>100-(S31*$W$53)+$W$53</f>
        <v>27.397260273972602</v>
      </c>
      <c r="X31" s="26">
        <f t="shared" si="5"/>
        <v>0</v>
      </c>
      <c r="Y31" s="41">
        <f t="shared" si="6"/>
        <v>80.02883922134103</v>
      </c>
      <c r="Z31" s="51"/>
      <c r="AA31" s="43">
        <v>0</v>
      </c>
      <c r="AB31" s="51"/>
      <c r="AC31" s="43">
        <f t="shared" si="8"/>
        <v>0</v>
      </c>
      <c r="AD31" s="32"/>
      <c r="AE31" s="26"/>
      <c r="AF31" s="31"/>
      <c r="AG31" s="14"/>
      <c r="AH31" s="31"/>
      <c r="AI31" s="14"/>
      <c r="AJ31" s="31"/>
      <c r="AK31" s="14"/>
      <c r="AL31" s="43">
        <f t="shared" si="9"/>
        <v>0</v>
      </c>
      <c r="AM31" s="46">
        <f t="shared" si="10"/>
        <v>80.02883922134103</v>
      </c>
    </row>
    <row r="32" spans="1:39" x14ac:dyDescent="0.25">
      <c r="A32" s="3">
        <v>28</v>
      </c>
      <c r="B32" s="22" t="s">
        <v>356</v>
      </c>
      <c r="C32" s="22" t="s">
        <v>12</v>
      </c>
      <c r="D32" s="60" t="s">
        <v>352</v>
      </c>
      <c r="E32" s="22">
        <v>2001</v>
      </c>
      <c r="F32" s="2"/>
      <c r="G32" s="2"/>
      <c r="H32" s="38"/>
      <c r="I32" s="38"/>
      <c r="J32" s="38"/>
      <c r="K32" s="14">
        <v>0</v>
      </c>
      <c r="L32" s="14">
        <v>0</v>
      </c>
      <c r="M32" s="14">
        <v>0</v>
      </c>
      <c r="N32" s="14">
        <v>0</v>
      </c>
      <c r="O32" s="14">
        <f t="shared" si="0"/>
        <v>0</v>
      </c>
      <c r="P32" s="41">
        <f t="shared" si="1"/>
        <v>0</v>
      </c>
      <c r="Q32" s="32">
        <v>16</v>
      </c>
      <c r="R32" s="38">
        <v>36</v>
      </c>
      <c r="S32" s="38">
        <v>65</v>
      </c>
      <c r="T32" s="48"/>
      <c r="U32" s="26">
        <f>100-(Q32*$U$53)+$U$53</f>
        <v>46.428571428571423</v>
      </c>
      <c r="V32" s="26">
        <f>100-(R32*$V$53)+$V$53</f>
        <v>7.8947368421052566</v>
      </c>
      <c r="W32" s="26">
        <f>100-(S32*$W$53)+$W$53</f>
        <v>12.328767123287673</v>
      </c>
      <c r="X32" s="26">
        <f t="shared" si="5"/>
        <v>0</v>
      </c>
      <c r="Y32" s="41">
        <f t="shared" si="6"/>
        <v>58.757338551859092</v>
      </c>
      <c r="Z32" s="51">
        <v>34</v>
      </c>
      <c r="AA32" s="43">
        <f>150-(Z32*$AA$53)+$AA$53</f>
        <v>8.5714285714285623</v>
      </c>
      <c r="AB32" s="51"/>
      <c r="AC32" s="43">
        <f t="shared" si="8"/>
        <v>0</v>
      </c>
      <c r="AD32" s="32">
        <v>57</v>
      </c>
      <c r="AE32" s="26">
        <f>25-(AD32*$AE$53)+$AE$53</f>
        <v>1.2711864406779656</v>
      </c>
      <c r="AF32" s="31">
        <v>11</v>
      </c>
      <c r="AG32" s="14">
        <f>25-(AF32*$AG$53)+$AG$53</f>
        <v>2.2727272727272694</v>
      </c>
      <c r="AH32" s="31"/>
      <c r="AI32" s="14"/>
      <c r="AJ32" s="31"/>
      <c r="AK32" s="14"/>
      <c r="AL32" s="43">
        <f t="shared" si="9"/>
        <v>2.2727272727272694</v>
      </c>
      <c r="AM32" s="46">
        <f t="shared" si="10"/>
        <v>69.601494396014928</v>
      </c>
    </row>
    <row r="33" spans="1:39" x14ac:dyDescent="0.25">
      <c r="A33" s="3">
        <v>29</v>
      </c>
      <c r="B33" s="22" t="s">
        <v>357</v>
      </c>
      <c r="C33" s="22" t="s">
        <v>12</v>
      </c>
      <c r="D33" s="60" t="s">
        <v>352</v>
      </c>
      <c r="E33" s="22">
        <v>2001</v>
      </c>
      <c r="F33" s="2"/>
      <c r="G33" s="2"/>
      <c r="H33" s="38"/>
      <c r="I33" s="38"/>
      <c r="J33" s="38"/>
      <c r="K33" s="14">
        <v>0</v>
      </c>
      <c r="L33" s="14">
        <v>0</v>
      </c>
      <c r="M33" s="14">
        <v>0</v>
      </c>
      <c r="N33" s="14">
        <v>0</v>
      </c>
      <c r="O33" s="14">
        <f t="shared" si="0"/>
        <v>0</v>
      </c>
      <c r="P33" s="41">
        <f t="shared" si="1"/>
        <v>0</v>
      </c>
      <c r="Q33" s="32">
        <v>18</v>
      </c>
      <c r="R33" s="38"/>
      <c r="S33" s="38"/>
      <c r="T33" s="48"/>
      <c r="U33" s="26">
        <f>100-(Q33*$U$53)+$U$53</f>
        <v>39.285714285714278</v>
      </c>
      <c r="V33" s="26">
        <v>0</v>
      </c>
      <c r="W33" s="26">
        <v>0</v>
      </c>
      <c r="X33" s="26">
        <f t="shared" si="5"/>
        <v>0</v>
      </c>
      <c r="Y33" s="41">
        <f t="shared" si="6"/>
        <v>39.285714285714278</v>
      </c>
      <c r="Z33" s="51">
        <v>30</v>
      </c>
      <c r="AA33" s="43">
        <f>150-(Z33*$AA$53)+$AA$53</f>
        <v>25.71428571428573</v>
      </c>
      <c r="AB33" s="51"/>
      <c r="AC33" s="43">
        <f t="shared" si="8"/>
        <v>0</v>
      </c>
      <c r="AD33" s="32">
        <v>50</v>
      </c>
      <c r="AE33" s="26">
        <f>25-(AD33*$AE$53)+$AE$53</f>
        <v>4.2372881355932215</v>
      </c>
      <c r="AF33" s="31"/>
      <c r="AG33" s="14"/>
      <c r="AH33" s="31"/>
      <c r="AI33" s="14"/>
      <c r="AJ33" s="31"/>
      <c r="AK33" s="14"/>
      <c r="AL33" s="43">
        <f t="shared" si="9"/>
        <v>4.2372881355932215</v>
      </c>
      <c r="AM33" s="46">
        <f t="shared" si="10"/>
        <v>69.237288135593218</v>
      </c>
    </row>
    <row r="34" spans="1:39" x14ac:dyDescent="0.25">
      <c r="A34" s="3">
        <v>30</v>
      </c>
      <c r="B34" s="1" t="s">
        <v>58</v>
      </c>
      <c r="C34" s="1" t="s">
        <v>199</v>
      </c>
      <c r="D34" s="2" t="s">
        <v>352</v>
      </c>
      <c r="E34" s="1">
        <v>2002</v>
      </c>
      <c r="F34" s="2"/>
      <c r="G34" s="2"/>
      <c r="H34" s="38"/>
      <c r="I34" s="38"/>
      <c r="J34" s="38"/>
      <c r="K34" s="14">
        <v>0</v>
      </c>
      <c r="L34" s="14">
        <v>0</v>
      </c>
      <c r="M34" s="14">
        <v>0</v>
      </c>
      <c r="N34" s="14">
        <v>0</v>
      </c>
      <c r="O34" s="14">
        <f t="shared" si="0"/>
        <v>0</v>
      </c>
      <c r="P34" s="41">
        <f t="shared" si="1"/>
        <v>0</v>
      </c>
      <c r="Q34" s="32"/>
      <c r="R34" s="38"/>
      <c r="S34" s="38"/>
      <c r="T34" s="48"/>
      <c r="U34" s="26">
        <v>0</v>
      </c>
      <c r="V34" s="26">
        <v>0</v>
      </c>
      <c r="W34" s="26">
        <v>0</v>
      </c>
      <c r="X34" s="26">
        <f t="shared" si="5"/>
        <v>0</v>
      </c>
      <c r="Y34" s="41">
        <f t="shared" si="6"/>
        <v>0</v>
      </c>
      <c r="Z34" s="51">
        <v>20</v>
      </c>
      <c r="AA34" s="43">
        <f>150-(Z34*$AA$53)+$AA$53</f>
        <v>68.571428571428584</v>
      </c>
      <c r="AB34" s="51"/>
      <c r="AC34" s="43">
        <f t="shared" si="8"/>
        <v>0</v>
      </c>
      <c r="AD34" s="32"/>
      <c r="AE34" s="26"/>
      <c r="AF34" s="31"/>
      <c r="AG34" s="14"/>
      <c r="AH34" s="31"/>
      <c r="AI34" s="14"/>
      <c r="AJ34" s="31"/>
      <c r="AK34" s="14"/>
      <c r="AL34" s="43">
        <f t="shared" si="9"/>
        <v>0</v>
      </c>
      <c r="AM34" s="46">
        <f t="shared" si="10"/>
        <v>68.571428571428584</v>
      </c>
    </row>
    <row r="35" spans="1:39" x14ac:dyDescent="0.25">
      <c r="A35" s="3">
        <v>31</v>
      </c>
      <c r="B35" s="1" t="s">
        <v>54</v>
      </c>
      <c r="C35" s="1" t="s">
        <v>201</v>
      </c>
      <c r="D35" s="2" t="s">
        <v>352</v>
      </c>
      <c r="E35" s="1">
        <v>2002</v>
      </c>
      <c r="F35" s="2"/>
      <c r="G35" s="2"/>
      <c r="H35" s="38"/>
      <c r="I35" s="38"/>
      <c r="J35" s="38"/>
      <c r="K35" s="14">
        <v>0</v>
      </c>
      <c r="L35" s="14">
        <v>0</v>
      </c>
      <c r="M35" s="14">
        <v>0</v>
      </c>
      <c r="N35" s="14">
        <v>0</v>
      </c>
      <c r="O35" s="14">
        <f t="shared" si="0"/>
        <v>0</v>
      </c>
      <c r="P35" s="41">
        <f t="shared" si="1"/>
        <v>0</v>
      </c>
      <c r="Q35" s="32"/>
      <c r="R35" s="38"/>
      <c r="S35" s="38"/>
      <c r="T35" s="48"/>
      <c r="U35" s="26">
        <v>0</v>
      </c>
      <c r="V35" s="26">
        <v>0</v>
      </c>
      <c r="W35" s="26">
        <v>0</v>
      </c>
      <c r="X35" s="26">
        <f t="shared" si="5"/>
        <v>0</v>
      </c>
      <c r="Y35" s="41">
        <f t="shared" si="6"/>
        <v>0</v>
      </c>
      <c r="Z35" s="51">
        <v>22</v>
      </c>
      <c r="AA35" s="43">
        <f>150-(Z35*$AA$53)+$AA$53</f>
        <v>60.000000000000007</v>
      </c>
      <c r="AB35" s="51"/>
      <c r="AC35" s="43">
        <f t="shared" si="8"/>
        <v>0</v>
      </c>
      <c r="AD35" s="32"/>
      <c r="AE35" s="26"/>
      <c r="AF35" s="31">
        <v>10</v>
      </c>
      <c r="AG35" s="14">
        <f>25-(AF35*$AG$53)+$AG$53</f>
        <v>4.5454545454545432</v>
      </c>
      <c r="AH35" s="31"/>
      <c r="AI35" s="14"/>
      <c r="AJ35" s="31"/>
      <c r="AK35" s="14"/>
      <c r="AL35" s="43">
        <f t="shared" si="9"/>
        <v>4.5454545454545432</v>
      </c>
      <c r="AM35" s="46">
        <f t="shared" si="10"/>
        <v>64.545454545454547</v>
      </c>
    </row>
    <row r="36" spans="1:39" x14ac:dyDescent="0.25">
      <c r="A36" s="3">
        <v>32</v>
      </c>
      <c r="B36" s="1" t="s">
        <v>342</v>
      </c>
      <c r="C36" s="1" t="s">
        <v>201</v>
      </c>
      <c r="D36" s="2" t="s">
        <v>236</v>
      </c>
      <c r="E36" s="1">
        <v>2000</v>
      </c>
      <c r="F36" s="2">
        <v>9</v>
      </c>
      <c r="G36" s="2"/>
      <c r="H36" s="38"/>
      <c r="I36" s="38"/>
      <c r="J36" s="38"/>
      <c r="K36" s="14">
        <f>50-(F36*$K$53)+$K$53</f>
        <v>33.333333333333336</v>
      </c>
      <c r="L36" s="14">
        <v>0</v>
      </c>
      <c r="M36" s="14">
        <v>0</v>
      </c>
      <c r="N36" s="14">
        <v>0</v>
      </c>
      <c r="O36" s="14">
        <f t="shared" si="0"/>
        <v>0</v>
      </c>
      <c r="P36" s="41">
        <f t="shared" si="1"/>
        <v>33.333333333333336</v>
      </c>
      <c r="Q36" s="32"/>
      <c r="R36" s="38">
        <v>32</v>
      </c>
      <c r="S36" s="38">
        <v>71</v>
      </c>
      <c r="T36" s="31"/>
      <c r="U36" s="26">
        <v>0</v>
      </c>
      <c r="V36" s="26">
        <f>100-(R36*$V$53)+$V$53</f>
        <v>18.421052631578942</v>
      </c>
      <c r="W36" s="26">
        <f>100-(S36*$W$53)+$W$53</f>
        <v>4.109589041095898</v>
      </c>
      <c r="X36" s="26">
        <f t="shared" si="5"/>
        <v>0</v>
      </c>
      <c r="Y36" s="41">
        <f t="shared" si="6"/>
        <v>22.53064167267484</v>
      </c>
      <c r="Z36" s="51"/>
      <c r="AA36" s="43">
        <v>0</v>
      </c>
      <c r="AB36" s="51"/>
      <c r="AC36" s="43">
        <f t="shared" si="8"/>
        <v>0</v>
      </c>
      <c r="AD36" s="32"/>
      <c r="AE36" s="26"/>
      <c r="AF36" s="31"/>
      <c r="AG36" s="14"/>
      <c r="AH36" s="31"/>
      <c r="AI36" s="14"/>
      <c r="AJ36" s="31"/>
      <c r="AK36" s="14"/>
      <c r="AL36" s="43">
        <f t="shared" si="9"/>
        <v>0</v>
      </c>
      <c r="AM36" s="46">
        <f t="shared" si="10"/>
        <v>55.863975006008175</v>
      </c>
    </row>
    <row r="37" spans="1:39" x14ac:dyDescent="0.25">
      <c r="A37" s="3">
        <v>33</v>
      </c>
      <c r="B37" s="1" t="s">
        <v>68</v>
      </c>
      <c r="C37" s="1" t="s">
        <v>372</v>
      </c>
      <c r="D37" s="2" t="s">
        <v>352</v>
      </c>
      <c r="E37" s="1">
        <v>2003</v>
      </c>
      <c r="F37" s="2"/>
      <c r="G37" s="2"/>
      <c r="H37" s="38"/>
      <c r="I37" s="38"/>
      <c r="J37" s="38"/>
      <c r="K37" s="14">
        <v>0</v>
      </c>
      <c r="L37" s="14">
        <v>0</v>
      </c>
      <c r="M37" s="14">
        <v>0</v>
      </c>
      <c r="N37" s="14">
        <v>0</v>
      </c>
      <c r="O37" s="14">
        <f t="shared" si="0"/>
        <v>0</v>
      </c>
      <c r="P37" s="41">
        <f t="shared" si="1"/>
        <v>0</v>
      </c>
      <c r="Q37" s="32"/>
      <c r="R37" s="38"/>
      <c r="S37" s="38"/>
      <c r="T37" s="48"/>
      <c r="U37" s="26">
        <v>0</v>
      </c>
      <c r="V37" s="26">
        <v>0</v>
      </c>
      <c r="W37" s="26">
        <v>0</v>
      </c>
      <c r="X37" s="26">
        <f t="shared" si="5"/>
        <v>0</v>
      </c>
      <c r="Y37" s="41">
        <f t="shared" si="6"/>
        <v>0</v>
      </c>
      <c r="Z37" s="51">
        <v>24</v>
      </c>
      <c r="AA37" s="43">
        <f>150-(Z37*$AA$53)+$AA$53</f>
        <v>51.428571428571423</v>
      </c>
      <c r="AB37" s="51"/>
      <c r="AC37" s="43">
        <f t="shared" si="8"/>
        <v>0</v>
      </c>
      <c r="AD37" s="32"/>
      <c r="AE37" s="26"/>
      <c r="AF37" s="31"/>
      <c r="AG37" s="14"/>
      <c r="AH37" s="31"/>
      <c r="AI37" s="14"/>
      <c r="AJ37" s="31"/>
      <c r="AK37" s="14"/>
      <c r="AL37" s="43">
        <f t="shared" si="9"/>
        <v>0</v>
      </c>
      <c r="AM37" s="46">
        <f t="shared" si="10"/>
        <v>51.428571428571423</v>
      </c>
    </row>
    <row r="38" spans="1:39" x14ac:dyDescent="0.25">
      <c r="A38" s="3">
        <v>34</v>
      </c>
      <c r="B38" s="1" t="s">
        <v>200</v>
      </c>
      <c r="C38" s="1" t="s">
        <v>42</v>
      </c>
      <c r="D38" s="2" t="s">
        <v>236</v>
      </c>
      <c r="E38" s="1">
        <v>1999</v>
      </c>
      <c r="F38" s="2"/>
      <c r="G38" s="2"/>
      <c r="H38" s="38"/>
      <c r="I38" s="38"/>
      <c r="J38" s="38"/>
      <c r="K38" s="14">
        <v>0</v>
      </c>
      <c r="L38" s="14">
        <v>0</v>
      </c>
      <c r="M38" s="14">
        <v>0</v>
      </c>
      <c r="N38" s="14">
        <v>0</v>
      </c>
      <c r="O38" s="14">
        <f t="shared" si="0"/>
        <v>0</v>
      </c>
      <c r="P38" s="41">
        <f t="shared" si="1"/>
        <v>0</v>
      </c>
      <c r="Q38" s="32">
        <v>26</v>
      </c>
      <c r="R38" s="38">
        <v>37</v>
      </c>
      <c r="S38" s="38"/>
      <c r="T38" s="48"/>
      <c r="U38" s="26">
        <f>100-(Q38*$U$53)+$U$53</f>
        <v>10.71428571428571</v>
      </c>
      <c r="V38" s="26">
        <f>100-(R38*$V$53)+$V$53</f>
        <v>5.2631578947368318</v>
      </c>
      <c r="W38" s="26">
        <v>0</v>
      </c>
      <c r="X38" s="26">
        <f t="shared" si="5"/>
        <v>0</v>
      </c>
      <c r="Y38" s="41">
        <f t="shared" si="6"/>
        <v>15.977443609022542</v>
      </c>
      <c r="Z38" s="51">
        <v>28</v>
      </c>
      <c r="AA38" s="43">
        <f>150-(Z38*$AA$53)+$AA$53</f>
        <v>34.285714285714285</v>
      </c>
      <c r="AB38" s="51"/>
      <c r="AC38" s="43">
        <f t="shared" si="8"/>
        <v>0</v>
      </c>
      <c r="AD38" s="32"/>
      <c r="AE38" s="26"/>
      <c r="AF38" s="31"/>
      <c r="AG38" s="14"/>
      <c r="AH38" s="31"/>
      <c r="AI38" s="14"/>
      <c r="AJ38" s="31"/>
      <c r="AK38" s="14"/>
      <c r="AL38" s="43">
        <f t="shared" si="9"/>
        <v>0</v>
      </c>
      <c r="AM38" s="46">
        <f t="shared" si="10"/>
        <v>50.263157894736828</v>
      </c>
    </row>
    <row r="39" spans="1:39" x14ac:dyDescent="0.25">
      <c r="A39" s="3">
        <v>35</v>
      </c>
      <c r="B39" s="1" t="s">
        <v>202</v>
      </c>
      <c r="C39" s="1" t="s">
        <v>203</v>
      </c>
      <c r="D39" s="2" t="s">
        <v>236</v>
      </c>
      <c r="E39" s="1">
        <v>2000</v>
      </c>
      <c r="F39" s="2"/>
      <c r="G39" s="2"/>
      <c r="H39" s="38"/>
      <c r="I39" s="38"/>
      <c r="J39" s="38"/>
      <c r="K39" s="14">
        <v>0</v>
      </c>
      <c r="L39" s="14">
        <v>0</v>
      </c>
      <c r="M39" s="14">
        <v>0</v>
      </c>
      <c r="N39" s="14">
        <v>0</v>
      </c>
      <c r="O39" s="14">
        <f t="shared" si="0"/>
        <v>0</v>
      </c>
      <c r="P39" s="41">
        <f t="shared" si="1"/>
        <v>0</v>
      </c>
      <c r="Q39" s="32"/>
      <c r="R39" s="38"/>
      <c r="S39" s="38"/>
      <c r="T39" s="48"/>
      <c r="U39" s="26">
        <v>0</v>
      </c>
      <c r="V39" s="26">
        <v>0</v>
      </c>
      <c r="W39" s="26">
        <v>0</v>
      </c>
      <c r="X39" s="26">
        <f t="shared" si="5"/>
        <v>0</v>
      </c>
      <c r="Y39" s="41">
        <f t="shared" si="6"/>
        <v>0</v>
      </c>
      <c r="Z39" s="51">
        <v>25</v>
      </c>
      <c r="AA39" s="43">
        <f>150-(Z39*$AA$53)+$AA$53</f>
        <v>47.142857142857146</v>
      </c>
      <c r="AB39" s="51"/>
      <c r="AC39" s="43">
        <f t="shared" si="8"/>
        <v>0</v>
      </c>
      <c r="AD39" s="32"/>
      <c r="AE39" s="26"/>
      <c r="AF39" s="31"/>
      <c r="AG39" s="14"/>
      <c r="AH39" s="31"/>
      <c r="AI39" s="14"/>
      <c r="AJ39" s="31"/>
      <c r="AK39" s="14"/>
      <c r="AL39" s="43">
        <f t="shared" si="9"/>
        <v>0</v>
      </c>
      <c r="AM39" s="46">
        <f t="shared" si="10"/>
        <v>47.142857142857146</v>
      </c>
    </row>
    <row r="40" spans="1:39" x14ac:dyDescent="0.25">
      <c r="A40" s="3">
        <v>36</v>
      </c>
      <c r="B40" s="1" t="s">
        <v>140</v>
      </c>
      <c r="C40" s="1" t="s">
        <v>372</v>
      </c>
      <c r="D40" s="2" t="s">
        <v>352</v>
      </c>
      <c r="E40" s="1">
        <v>2004</v>
      </c>
      <c r="F40" s="2"/>
      <c r="G40" s="2"/>
      <c r="H40" s="38"/>
      <c r="I40" s="38"/>
      <c r="J40" s="38"/>
      <c r="K40" s="14">
        <v>0</v>
      </c>
      <c r="L40" s="14">
        <v>0</v>
      </c>
      <c r="M40" s="14">
        <v>0</v>
      </c>
      <c r="N40" s="14">
        <v>0</v>
      </c>
      <c r="O40" s="14">
        <f t="shared" si="0"/>
        <v>0</v>
      </c>
      <c r="P40" s="41">
        <f t="shared" si="1"/>
        <v>0</v>
      </c>
      <c r="Q40" s="32"/>
      <c r="R40" s="38"/>
      <c r="S40" s="38"/>
      <c r="T40" s="31"/>
      <c r="U40" s="26">
        <v>0</v>
      </c>
      <c r="V40" s="26">
        <v>0</v>
      </c>
      <c r="W40" s="26">
        <v>0</v>
      </c>
      <c r="X40" s="26">
        <f t="shared" si="5"/>
        <v>0</v>
      </c>
      <c r="Y40" s="41">
        <f t="shared" si="6"/>
        <v>0</v>
      </c>
      <c r="Z40" s="51">
        <v>26</v>
      </c>
      <c r="AA40" s="43">
        <f>150-(Z40*$AA$53)+$AA$53</f>
        <v>42.857142857142854</v>
      </c>
      <c r="AB40" s="51"/>
      <c r="AC40" s="43">
        <f t="shared" si="8"/>
        <v>0</v>
      </c>
      <c r="AD40" s="32"/>
      <c r="AE40" s="26"/>
      <c r="AF40" s="31"/>
      <c r="AG40" s="14"/>
      <c r="AH40" s="31"/>
      <c r="AI40" s="14"/>
      <c r="AJ40" s="31"/>
      <c r="AK40" s="14"/>
      <c r="AL40" s="43">
        <f t="shared" si="9"/>
        <v>0</v>
      </c>
      <c r="AM40" s="46">
        <f t="shared" si="10"/>
        <v>42.857142857142854</v>
      </c>
    </row>
    <row r="41" spans="1:39" x14ac:dyDescent="0.25">
      <c r="A41" s="3">
        <v>37</v>
      </c>
      <c r="B41" s="3" t="s">
        <v>74</v>
      </c>
      <c r="C41" s="33" t="s">
        <v>201</v>
      </c>
      <c r="D41" s="80" t="s">
        <v>352</v>
      </c>
      <c r="E41" s="3">
        <v>2003</v>
      </c>
      <c r="F41" s="2">
        <v>22</v>
      </c>
      <c r="G41" s="2"/>
      <c r="H41" s="38">
        <v>21</v>
      </c>
      <c r="I41" s="38"/>
      <c r="J41" s="38"/>
      <c r="K41" s="14">
        <f>50-(F41*$K$53)+$K$53</f>
        <v>6.2499999999999982</v>
      </c>
      <c r="L41" s="14">
        <v>0</v>
      </c>
      <c r="M41" s="14">
        <f>50-(H41*$M$53)+$M$53</f>
        <v>2.3809523809523809</v>
      </c>
      <c r="N41" s="14">
        <v>0</v>
      </c>
      <c r="O41" s="14">
        <f t="shared" si="0"/>
        <v>0</v>
      </c>
      <c r="P41" s="41">
        <f t="shared" si="1"/>
        <v>6.2499999999999982</v>
      </c>
      <c r="Q41" s="32">
        <v>24</v>
      </c>
      <c r="R41" s="38"/>
      <c r="S41" s="38">
        <v>73</v>
      </c>
      <c r="T41" s="48"/>
      <c r="U41" s="26">
        <f>100-(Q41*$U$53)+$U$53</f>
        <v>17.857142857142851</v>
      </c>
      <c r="V41" s="26">
        <v>0</v>
      </c>
      <c r="W41" s="26">
        <f>100-(S41*$W$53)+$W$53</f>
        <v>1.3698630136986301</v>
      </c>
      <c r="X41" s="26">
        <f t="shared" si="5"/>
        <v>0</v>
      </c>
      <c r="Y41" s="41">
        <f t="shared" si="6"/>
        <v>19.227005870841481</v>
      </c>
      <c r="Z41" s="51">
        <v>35</v>
      </c>
      <c r="AA41" s="43">
        <f>150-(Z41*$AA$53)+$AA$53</f>
        <v>4.2857142857142856</v>
      </c>
      <c r="AB41" s="51"/>
      <c r="AC41" s="43">
        <f t="shared" si="8"/>
        <v>0</v>
      </c>
      <c r="AD41" s="32"/>
      <c r="AE41" s="26"/>
      <c r="AF41" s="31">
        <v>9</v>
      </c>
      <c r="AG41" s="14">
        <f>25-(AF41*$AG$53)+$AG$53</f>
        <v>6.8181818181818166</v>
      </c>
      <c r="AH41" s="31">
        <v>21</v>
      </c>
      <c r="AI41" s="14">
        <f>25-(AH41*$AI$53)+$AI$53</f>
        <v>1.1904761904761905</v>
      </c>
      <c r="AJ41" s="31"/>
      <c r="AK41" s="14"/>
      <c r="AL41" s="43">
        <f t="shared" si="9"/>
        <v>6.8181818181818166</v>
      </c>
      <c r="AM41" s="46">
        <f t="shared" si="10"/>
        <v>36.580901974737586</v>
      </c>
    </row>
    <row r="42" spans="1:39" x14ac:dyDescent="0.25">
      <c r="A42" s="3">
        <v>38</v>
      </c>
      <c r="B42" s="1" t="s">
        <v>353</v>
      </c>
      <c r="C42" s="1" t="s">
        <v>128</v>
      </c>
      <c r="D42" s="2" t="s">
        <v>352</v>
      </c>
      <c r="E42" s="1">
        <v>2002</v>
      </c>
      <c r="F42" s="59"/>
      <c r="G42" s="2">
        <v>9</v>
      </c>
      <c r="H42" s="38"/>
      <c r="I42" s="38"/>
      <c r="J42" s="38"/>
      <c r="K42" s="14">
        <v>0</v>
      </c>
      <c r="L42" s="14">
        <f>50-(G42*$L$53)+$L$53</f>
        <v>10</v>
      </c>
      <c r="M42" s="14">
        <v>0</v>
      </c>
      <c r="N42" s="14">
        <v>0</v>
      </c>
      <c r="O42" s="14">
        <f t="shared" si="0"/>
        <v>0</v>
      </c>
      <c r="P42" s="41">
        <f t="shared" si="1"/>
        <v>10</v>
      </c>
      <c r="Q42" s="32">
        <v>28</v>
      </c>
      <c r="R42" s="38">
        <v>35</v>
      </c>
      <c r="S42" s="38">
        <v>69</v>
      </c>
      <c r="T42" s="31"/>
      <c r="U42" s="26">
        <f>100-(Q42*$U$53)+$U$53</f>
        <v>3.5714285714285716</v>
      </c>
      <c r="V42" s="26">
        <f>100-(R42*$V$53)+$V$53</f>
        <v>10.526315789473681</v>
      </c>
      <c r="W42" s="26">
        <f>100-(S42*$W$53)+$W$53</f>
        <v>6.8493150684931514</v>
      </c>
      <c r="X42" s="26">
        <f t="shared" si="5"/>
        <v>0</v>
      </c>
      <c r="Y42" s="41">
        <f t="shared" si="6"/>
        <v>17.375630857966833</v>
      </c>
      <c r="Z42" s="51"/>
      <c r="AA42" s="43">
        <v>0</v>
      </c>
      <c r="AB42" s="51"/>
      <c r="AC42" s="43">
        <f t="shared" si="8"/>
        <v>0</v>
      </c>
      <c r="AD42" s="32">
        <v>41</v>
      </c>
      <c r="AE42" s="26">
        <f>25-(AD42*$AE$53)+$AE$53</f>
        <v>8.0508474576271176</v>
      </c>
      <c r="AF42" s="31"/>
      <c r="AG42" s="14"/>
      <c r="AH42" s="31"/>
      <c r="AI42" s="14"/>
      <c r="AJ42" s="31"/>
      <c r="AK42" s="14"/>
      <c r="AL42" s="43">
        <f t="shared" si="9"/>
        <v>8.0508474576271176</v>
      </c>
      <c r="AM42" s="46">
        <f t="shared" si="10"/>
        <v>35.426478315593954</v>
      </c>
    </row>
    <row r="43" spans="1:39" x14ac:dyDescent="0.25">
      <c r="A43" s="3">
        <v>39</v>
      </c>
      <c r="B43" s="1" t="s">
        <v>73</v>
      </c>
      <c r="C43" s="1" t="s">
        <v>313</v>
      </c>
      <c r="D43" s="2" t="s">
        <v>236</v>
      </c>
      <c r="E43" s="1">
        <v>2000</v>
      </c>
      <c r="F43" s="60"/>
      <c r="G43" s="2"/>
      <c r="H43" s="38"/>
      <c r="I43" s="38"/>
      <c r="J43" s="38"/>
      <c r="K43" s="14">
        <v>0</v>
      </c>
      <c r="L43" s="14">
        <v>0</v>
      </c>
      <c r="M43" s="14">
        <v>0</v>
      </c>
      <c r="N43" s="14">
        <v>0</v>
      </c>
      <c r="O43" s="14">
        <f t="shared" si="0"/>
        <v>0</v>
      </c>
      <c r="P43" s="41">
        <f t="shared" si="1"/>
        <v>0</v>
      </c>
      <c r="Q43" s="32"/>
      <c r="R43" s="38">
        <v>38</v>
      </c>
      <c r="S43" s="38"/>
      <c r="T43" s="31"/>
      <c r="U43" s="26">
        <v>0</v>
      </c>
      <c r="V43" s="26">
        <f>100-(R43*$V$53)+$V$53</f>
        <v>2.6315789473684212</v>
      </c>
      <c r="W43" s="26">
        <v>0</v>
      </c>
      <c r="X43" s="26">
        <f t="shared" si="5"/>
        <v>0</v>
      </c>
      <c r="Y43" s="41">
        <f t="shared" si="6"/>
        <v>2.6315789473684212</v>
      </c>
      <c r="Z43" s="51">
        <v>29</v>
      </c>
      <c r="AA43" s="43">
        <f>150-(Z43*$AA$53)+$AA$53</f>
        <v>30.000000000000007</v>
      </c>
      <c r="AB43" s="51"/>
      <c r="AC43" s="43">
        <f t="shared" si="8"/>
        <v>0</v>
      </c>
      <c r="AD43" s="32"/>
      <c r="AE43" s="26"/>
      <c r="AF43" s="31"/>
      <c r="AG43" s="14"/>
      <c r="AH43" s="31"/>
      <c r="AI43" s="14"/>
      <c r="AJ43" s="31"/>
      <c r="AK43" s="14"/>
      <c r="AL43" s="43">
        <f t="shared" si="9"/>
        <v>0</v>
      </c>
      <c r="AM43" s="46">
        <f t="shared" si="10"/>
        <v>32.631578947368425</v>
      </c>
    </row>
    <row r="44" spans="1:39" x14ac:dyDescent="0.25">
      <c r="A44" s="3">
        <v>40</v>
      </c>
      <c r="B44" s="1" t="s">
        <v>60</v>
      </c>
      <c r="C44" s="1" t="s">
        <v>199</v>
      </c>
      <c r="D44" s="2" t="s">
        <v>352</v>
      </c>
      <c r="E44" s="22">
        <v>2001</v>
      </c>
      <c r="F44" s="2"/>
      <c r="G44" s="2"/>
      <c r="H44" s="38"/>
      <c r="I44" s="38"/>
      <c r="J44" s="38"/>
      <c r="K44" s="14">
        <v>0</v>
      </c>
      <c r="L44" s="14">
        <v>0</v>
      </c>
      <c r="M44" s="14">
        <v>0</v>
      </c>
      <c r="N44" s="14">
        <v>0</v>
      </c>
      <c r="O44" s="14">
        <f t="shared" si="0"/>
        <v>0</v>
      </c>
      <c r="P44" s="41">
        <f t="shared" si="1"/>
        <v>0</v>
      </c>
      <c r="Q44" s="32">
        <v>20</v>
      </c>
      <c r="R44" s="38"/>
      <c r="S44" s="38"/>
      <c r="T44" s="48"/>
      <c r="U44" s="26">
        <f>100-(Q44*$U$53)+$U$53</f>
        <v>32.142857142857139</v>
      </c>
      <c r="V44" s="26">
        <v>0</v>
      </c>
      <c r="W44" s="26">
        <v>0</v>
      </c>
      <c r="X44" s="26">
        <f t="shared" si="5"/>
        <v>0</v>
      </c>
      <c r="Y44" s="41">
        <f t="shared" si="6"/>
        <v>32.142857142857139</v>
      </c>
      <c r="Z44" s="51"/>
      <c r="AA44" s="43">
        <v>0</v>
      </c>
      <c r="AB44" s="51"/>
      <c r="AC44" s="43">
        <f t="shared" si="8"/>
        <v>0</v>
      </c>
      <c r="AD44" s="32"/>
      <c r="AE44" s="26"/>
      <c r="AF44" s="31"/>
      <c r="AG44" s="14"/>
      <c r="AH44" s="31"/>
      <c r="AI44" s="14"/>
      <c r="AJ44" s="31"/>
      <c r="AK44" s="14"/>
      <c r="AL44" s="43">
        <f t="shared" si="9"/>
        <v>0</v>
      </c>
      <c r="AM44" s="46">
        <f t="shared" si="10"/>
        <v>32.142857142857139</v>
      </c>
    </row>
    <row r="45" spans="1:39" x14ac:dyDescent="0.25">
      <c r="A45" s="3">
        <v>41</v>
      </c>
      <c r="B45" s="1" t="s">
        <v>350</v>
      </c>
      <c r="C45" s="1" t="s">
        <v>9</v>
      </c>
      <c r="D45" s="2" t="s">
        <v>352</v>
      </c>
      <c r="E45" s="1">
        <v>2002</v>
      </c>
      <c r="F45" s="2"/>
      <c r="G45" s="2"/>
      <c r="H45" s="38"/>
      <c r="I45" s="38"/>
      <c r="J45" s="38"/>
      <c r="K45" s="14">
        <v>0</v>
      </c>
      <c r="L45" s="14">
        <v>0</v>
      </c>
      <c r="M45" s="14">
        <v>0</v>
      </c>
      <c r="N45" s="14">
        <v>0</v>
      </c>
      <c r="O45" s="14">
        <f t="shared" si="0"/>
        <v>0</v>
      </c>
      <c r="P45" s="41">
        <f t="shared" si="1"/>
        <v>0</v>
      </c>
      <c r="Q45" s="32">
        <v>22</v>
      </c>
      <c r="R45" s="38"/>
      <c r="S45" s="38">
        <v>70</v>
      </c>
      <c r="T45" s="48"/>
      <c r="U45" s="26">
        <f>100-(Q45*$U$53)+$U$53</f>
        <v>25.000000000000004</v>
      </c>
      <c r="V45" s="26">
        <v>0</v>
      </c>
      <c r="W45" s="26">
        <f>100-(S45*$W$53)+$W$53</f>
        <v>5.4794520547945318</v>
      </c>
      <c r="X45" s="26">
        <f t="shared" si="5"/>
        <v>0</v>
      </c>
      <c r="Y45" s="41">
        <f t="shared" si="6"/>
        <v>30.479452054794535</v>
      </c>
      <c r="Z45" s="51"/>
      <c r="AA45" s="43">
        <v>0</v>
      </c>
      <c r="AB45" s="51"/>
      <c r="AC45" s="43">
        <f t="shared" si="8"/>
        <v>0</v>
      </c>
      <c r="AD45" s="32"/>
      <c r="AE45" s="26"/>
      <c r="AF45" s="31"/>
      <c r="AG45" s="14"/>
      <c r="AH45" s="31"/>
      <c r="AI45" s="14"/>
      <c r="AJ45" s="31"/>
      <c r="AK45" s="14"/>
      <c r="AL45" s="43">
        <f t="shared" si="9"/>
        <v>0</v>
      </c>
      <c r="AM45" s="46">
        <f t="shared" si="10"/>
        <v>30.479452054794535</v>
      </c>
    </row>
    <row r="46" spans="1:39" x14ac:dyDescent="0.25">
      <c r="A46" s="3">
        <v>42</v>
      </c>
      <c r="B46" s="1" t="s">
        <v>83</v>
      </c>
      <c r="C46" s="1" t="s">
        <v>203</v>
      </c>
      <c r="D46" s="2" t="s">
        <v>352</v>
      </c>
      <c r="E46" s="1">
        <v>2002</v>
      </c>
      <c r="F46" s="2"/>
      <c r="G46" s="2"/>
      <c r="H46" s="38"/>
      <c r="I46" s="38"/>
      <c r="J46" s="38"/>
      <c r="K46" s="14">
        <v>0</v>
      </c>
      <c r="L46" s="14">
        <v>0</v>
      </c>
      <c r="M46" s="14">
        <v>0</v>
      </c>
      <c r="N46" s="14">
        <v>0</v>
      </c>
      <c r="O46" s="14">
        <f t="shared" si="0"/>
        <v>0</v>
      </c>
      <c r="P46" s="41">
        <f t="shared" si="1"/>
        <v>0</v>
      </c>
      <c r="Q46" s="32"/>
      <c r="R46" s="38"/>
      <c r="S46" s="38"/>
      <c r="T46" s="48"/>
      <c r="U46" s="26">
        <v>0</v>
      </c>
      <c r="V46" s="26">
        <v>0</v>
      </c>
      <c r="W46" s="26">
        <v>0</v>
      </c>
      <c r="X46" s="26">
        <f t="shared" si="5"/>
        <v>0</v>
      </c>
      <c r="Y46" s="41">
        <f t="shared" si="6"/>
        <v>0</v>
      </c>
      <c r="Z46" s="51">
        <v>32</v>
      </c>
      <c r="AA46" s="43">
        <f>150-(Z46*$AA$53)+$AA$53</f>
        <v>17.142857142857146</v>
      </c>
      <c r="AB46" s="51"/>
      <c r="AC46" s="43">
        <f t="shared" si="8"/>
        <v>0</v>
      </c>
      <c r="AD46" s="32">
        <v>35</v>
      </c>
      <c r="AE46" s="26">
        <f>25-(AD46*$AE$53)+$AE$53</f>
        <v>10.593220338983052</v>
      </c>
      <c r="AF46" s="31"/>
      <c r="AG46" s="14"/>
      <c r="AH46" s="31"/>
      <c r="AI46" s="14"/>
      <c r="AJ46" s="31"/>
      <c r="AK46" s="14"/>
      <c r="AL46" s="43">
        <f t="shared" si="9"/>
        <v>10.593220338983052</v>
      </c>
      <c r="AM46" s="46">
        <f t="shared" si="10"/>
        <v>27.736077481840198</v>
      </c>
    </row>
    <row r="47" spans="1:39" x14ac:dyDescent="0.25">
      <c r="A47" s="3">
        <v>43</v>
      </c>
      <c r="B47" s="3" t="s">
        <v>365</v>
      </c>
      <c r="C47" s="3" t="s">
        <v>203</v>
      </c>
      <c r="D47" s="59" t="s">
        <v>352</v>
      </c>
      <c r="E47" s="3">
        <v>2001</v>
      </c>
      <c r="F47" s="2"/>
      <c r="G47" s="2"/>
      <c r="H47" s="38"/>
      <c r="I47" s="38"/>
      <c r="J47" s="38"/>
      <c r="K47" s="14">
        <v>0</v>
      </c>
      <c r="L47" s="14">
        <v>0</v>
      </c>
      <c r="M47" s="14">
        <v>0</v>
      </c>
      <c r="N47" s="14">
        <v>0</v>
      </c>
      <c r="O47" s="14">
        <f t="shared" si="0"/>
        <v>0</v>
      </c>
      <c r="P47" s="41">
        <f t="shared" si="1"/>
        <v>0</v>
      </c>
      <c r="Q47" s="32"/>
      <c r="R47" s="38"/>
      <c r="S47" s="38"/>
      <c r="T47" s="48"/>
      <c r="U47" s="26">
        <v>0</v>
      </c>
      <c r="V47" s="26">
        <v>0</v>
      </c>
      <c r="W47" s="26">
        <v>0</v>
      </c>
      <c r="X47" s="26">
        <f t="shared" si="5"/>
        <v>0</v>
      </c>
      <c r="Y47" s="41">
        <f t="shared" si="6"/>
        <v>0</v>
      </c>
      <c r="Z47" s="51"/>
      <c r="AA47" s="43">
        <v>0</v>
      </c>
      <c r="AB47" s="51"/>
      <c r="AC47" s="43">
        <f t="shared" si="8"/>
        <v>0</v>
      </c>
      <c r="AD47" s="32">
        <v>5</v>
      </c>
      <c r="AE47" s="26">
        <f>25-(AD47*$AE$53)+$AE$53</f>
        <v>23.305084745762713</v>
      </c>
      <c r="AF47" s="31"/>
      <c r="AG47" s="14"/>
      <c r="AH47" s="31"/>
      <c r="AI47" s="14"/>
      <c r="AJ47" s="31"/>
      <c r="AK47" s="14"/>
      <c r="AL47" s="43">
        <f t="shared" si="9"/>
        <v>23.305084745762713</v>
      </c>
      <c r="AM47" s="46">
        <f t="shared" si="10"/>
        <v>23.305084745762713</v>
      </c>
    </row>
    <row r="48" spans="1:39" x14ac:dyDescent="0.25">
      <c r="A48" s="3">
        <v>44</v>
      </c>
      <c r="B48" s="1" t="s">
        <v>366</v>
      </c>
      <c r="C48" s="1" t="s">
        <v>372</v>
      </c>
      <c r="D48" s="2" t="s">
        <v>352</v>
      </c>
      <c r="E48" s="1">
        <v>2002</v>
      </c>
      <c r="F48" s="2"/>
      <c r="G48" s="2"/>
      <c r="H48" s="38"/>
      <c r="I48" s="38"/>
      <c r="J48" s="38"/>
      <c r="K48" s="14">
        <v>0</v>
      </c>
      <c r="L48" s="14">
        <v>0</v>
      </c>
      <c r="M48" s="14">
        <v>0</v>
      </c>
      <c r="N48" s="14">
        <v>0</v>
      </c>
      <c r="O48" s="14">
        <f t="shared" si="0"/>
        <v>0</v>
      </c>
      <c r="P48" s="41">
        <f t="shared" si="1"/>
        <v>0</v>
      </c>
      <c r="Q48" s="32"/>
      <c r="R48" s="38"/>
      <c r="S48" s="38"/>
      <c r="T48" s="48"/>
      <c r="U48" s="26">
        <v>0</v>
      </c>
      <c r="V48" s="26">
        <v>0</v>
      </c>
      <c r="W48" s="26">
        <v>0</v>
      </c>
      <c r="X48" s="26">
        <f t="shared" si="5"/>
        <v>0</v>
      </c>
      <c r="Y48" s="41">
        <f t="shared" si="6"/>
        <v>0</v>
      </c>
      <c r="Z48" s="51">
        <v>31</v>
      </c>
      <c r="AA48" s="43">
        <f>150-(Z48*$AA$53)+$AA$53</f>
        <v>21.428571428571423</v>
      </c>
      <c r="AB48" s="51"/>
      <c r="AC48" s="43">
        <f t="shared" si="8"/>
        <v>0</v>
      </c>
      <c r="AD48" s="32"/>
      <c r="AE48" s="26"/>
      <c r="AF48" s="31"/>
      <c r="AG48" s="14"/>
      <c r="AH48" s="31"/>
      <c r="AI48" s="14"/>
      <c r="AJ48" s="31"/>
      <c r="AK48" s="14"/>
      <c r="AL48" s="43">
        <f t="shared" si="9"/>
        <v>0</v>
      </c>
      <c r="AM48" s="46">
        <f t="shared" si="10"/>
        <v>21.428571428571423</v>
      </c>
    </row>
    <row r="49" spans="1:39" x14ac:dyDescent="0.25">
      <c r="A49" s="3">
        <v>45</v>
      </c>
      <c r="B49" s="1" t="s">
        <v>367</v>
      </c>
      <c r="C49" s="1" t="s">
        <v>128</v>
      </c>
      <c r="D49" s="2" t="s">
        <v>236</v>
      </c>
      <c r="E49" s="1">
        <v>2000</v>
      </c>
      <c r="F49" s="2"/>
      <c r="G49" s="2"/>
      <c r="H49" s="38"/>
      <c r="I49" s="38"/>
      <c r="J49" s="38"/>
      <c r="K49" s="14">
        <v>0</v>
      </c>
      <c r="L49" s="14">
        <v>0</v>
      </c>
      <c r="M49" s="14">
        <v>0</v>
      </c>
      <c r="N49" s="14">
        <v>0</v>
      </c>
      <c r="O49" s="14">
        <f t="shared" si="0"/>
        <v>0</v>
      </c>
      <c r="P49" s="41">
        <f t="shared" si="1"/>
        <v>0</v>
      </c>
      <c r="Q49" s="32"/>
      <c r="R49" s="38"/>
      <c r="S49" s="38"/>
      <c r="T49" s="48"/>
      <c r="U49" s="26">
        <v>0</v>
      </c>
      <c r="V49" s="26">
        <v>0</v>
      </c>
      <c r="W49" s="26">
        <v>0</v>
      </c>
      <c r="X49" s="26">
        <f t="shared" si="5"/>
        <v>0</v>
      </c>
      <c r="Y49" s="41">
        <f t="shared" si="6"/>
        <v>0</v>
      </c>
      <c r="Z49" s="51">
        <v>33</v>
      </c>
      <c r="AA49" s="43">
        <f>150-(Z49*$AA$53)+$AA$53</f>
        <v>12.857142857142868</v>
      </c>
      <c r="AB49" s="51"/>
      <c r="AC49" s="43">
        <f t="shared" si="8"/>
        <v>0</v>
      </c>
      <c r="AD49" s="32"/>
      <c r="AE49" s="26"/>
      <c r="AF49" s="31"/>
      <c r="AG49" s="14"/>
      <c r="AH49" s="31"/>
      <c r="AI49" s="14"/>
      <c r="AJ49" s="31"/>
      <c r="AK49" s="14"/>
      <c r="AL49" s="43">
        <f t="shared" si="9"/>
        <v>0</v>
      </c>
      <c r="AM49" s="46">
        <f t="shared" si="10"/>
        <v>12.857142857142868</v>
      </c>
    </row>
    <row r="50" spans="1:39" x14ac:dyDescent="0.25">
      <c r="A50" s="3">
        <v>46</v>
      </c>
      <c r="B50" s="1" t="s">
        <v>124</v>
      </c>
      <c r="C50" s="1" t="s">
        <v>139</v>
      </c>
      <c r="D50" s="2" t="s">
        <v>352</v>
      </c>
      <c r="E50" s="1">
        <v>2003</v>
      </c>
      <c r="F50" s="59"/>
      <c r="G50" s="2"/>
      <c r="H50" s="38"/>
      <c r="I50" s="38">
        <v>23</v>
      </c>
      <c r="J50" s="38"/>
      <c r="K50" s="14">
        <v>0</v>
      </c>
      <c r="L50" s="14">
        <v>0</v>
      </c>
      <c r="M50" s="14">
        <v>0</v>
      </c>
      <c r="N50" s="14">
        <f>50-(I50*$N$53)+$N$53</f>
        <v>12.068965517241379</v>
      </c>
      <c r="O50" s="14">
        <f t="shared" si="0"/>
        <v>0</v>
      </c>
      <c r="P50" s="41">
        <f t="shared" si="1"/>
        <v>12.068965517241379</v>
      </c>
      <c r="Q50" s="32"/>
      <c r="R50" s="38"/>
      <c r="S50" s="38"/>
      <c r="T50" s="31"/>
      <c r="U50" s="26">
        <v>0</v>
      </c>
      <c r="V50" s="26">
        <v>0</v>
      </c>
      <c r="W50" s="26">
        <v>0</v>
      </c>
      <c r="X50" s="26">
        <f t="shared" si="5"/>
        <v>0</v>
      </c>
      <c r="Y50" s="41">
        <f t="shared" si="6"/>
        <v>0</v>
      </c>
      <c r="Z50" s="51"/>
      <c r="AA50" s="43">
        <v>0</v>
      </c>
      <c r="AB50" s="51"/>
      <c r="AC50" s="43">
        <f t="shared" si="8"/>
        <v>0</v>
      </c>
      <c r="AD50" s="32"/>
      <c r="AE50" s="26"/>
      <c r="AF50" s="31"/>
      <c r="AG50" s="14"/>
      <c r="AH50" s="31"/>
      <c r="AI50" s="14"/>
      <c r="AJ50" s="31"/>
      <c r="AK50" s="14"/>
      <c r="AL50" s="43">
        <f t="shared" si="9"/>
        <v>0</v>
      </c>
      <c r="AM50" s="46">
        <f t="shared" si="10"/>
        <v>12.068965517241379</v>
      </c>
    </row>
    <row r="51" spans="1:39" x14ac:dyDescent="0.25">
      <c r="A51" s="3">
        <v>47</v>
      </c>
      <c r="B51" s="1" t="s">
        <v>56</v>
      </c>
      <c r="C51" s="1" t="s">
        <v>121</v>
      </c>
      <c r="D51" s="2" t="s">
        <v>236</v>
      </c>
      <c r="E51" s="1">
        <v>2000</v>
      </c>
      <c r="F51" s="59"/>
      <c r="G51" s="2"/>
      <c r="H51" s="38"/>
      <c r="I51" s="38"/>
      <c r="J51" s="38"/>
      <c r="K51" s="14">
        <v>0</v>
      </c>
      <c r="L51" s="14">
        <v>0</v>
      </c>
      <c r="M51" s="14">
        <v>0</v>
      </c>
      <c r="N51" s="14">
        <v>0</v>
      </c>
      <c r="O51" s="14">
        <f t="shared" si="0"/>
        <v>0</v>
      </c>
      <c r="P51" s="41">
        <f t="shared" si="1"/>
        <v>0</v>
      </c>
      <c r="Q51" s="32"/>
      <c r="R51" s="38"/>
      <c r="S51" s="38"/>
      <c r="T51" s="31"/>
      <c r="U51" s="26">
        <v>0</v>
      </c>
      <c r="V51" s="26">
        <v>0</v>
      </c>
      <c r="W51" s="26">
        <v>0</v>
      </c>
      <c r="X51" s="26">
        <f t="shared" si="5"/>
        <v>0</v>
      </c>
      <c r="Y51" s="41">
        <f t="shared" si="6"/>
        <v>0</v>
      </c>
      <c r="Z51" s="51"/>
      <c r="AA51" s="43">
        <v>0</v>
      </c>
      <c r="AB51" s="51"/>
      <c r="AC51" s="43">
        <f t="shared" si="8"/>
        <v>0</v>
      </c>
      <c r="AD51" s="32">
        <v>38</v>
      </c>
      <c r="AE51" s="26">
        <f>25-(AD51*$AE$53)+$AE$53</f>
        <v>9.3220338983050866</v>
      </c>
      <c r="AF51" s="31"/>
      <c r="AG51" s="14"/>
      <c r="AH51" s="31"/>
      <c r="AI51" s="14"/>
      <c r="AJ51" s="31"/>
      <c r="AK51" s="14"/>
      <c r="AL51" s="43">
        <f t="shared" si="9"/>
        <v>9.3220338983050866</v>
      </c>
      <c r="AM51" s="46">
        <f t="shared" si="10"/>
        <v>9.3220338983050866</v>
      </c>
    </row>
    <row r="52" spans="1:39" x14ac:dyDescent="0.25">
      <c r="A52" s="3">
        <v>48</v>
      </c>
      <c r="B52" s="22" t="s">
        <v>71</v>
      </c>
      <c r="C52" s="22" t="s">
        <v>8</v>
      </c>
      <c r="D52" s="60" t="s">
        <v>236</v>
      </c>
      <c r="E52" s="22">
        <v>1999</v>
      </c>
      <c r="F52" s="2"/>
      <c r="G52" s="2"/>
      <c r="H52" s="38"/>
      <c r="I52" s="38"/>
      <c r="J52" s="38"/>
      <c r="K52" s="14">
        <v>0</v>
      </c>
      <c r="L52" s="14">
        <v>0</v>
      </c>
      <c r="M52" s="14">
        <v>0</v>
      </c>
      <c r="N52" s="14">
        <v>0</v>
      </c>
      <c r="O52" s="14">
        <f t="shared" si="0"/>
        <v>0</v>
      </c>
      <c r="P52" s="41">
        <f t="shared" si="1"/>
        <v>0</v>
      </c>
      <c r="Q52" s="32">
        <v>27</v>
      </c>
      <c r="R52" s="38"/>
      <c r="S52" s="38"/>
      <c r="T52" s="48"/>
      <c r="U52" s="26">
        <f>100-(Q52*$U$53)+$U$53</f>
        <v>7.1428571428571406</v>
      </c>
      <c r="V52" s="26">
        <v>0</v>
      </c>
      <c r="W52" s="26">
        <v>0</v>
      </c>
      <c r="X52" s="26">
        <f t="shared" si="5"/>
        <v>0</v>
      </c>
      <c r="Y52" s="41">
        <f t="shared" si="6"/>
        <v>7.1428571428571406</v>
      </c>
      <c r="Z52" s="51"/>
      <c r="AA52" s="43">
        <v>0</v>
      </c>
      <c r="AB52" s="51"/>
      <c r="AC52" s="43">
        <f t="shared" si="8"/>
        <v>0</v>
      </c>
      <c r="AD52" s="32"/>
      <c r="AE52" s="26"/>
      <c r="AF52" s="31"/>
      <c r="AG52" s="14"/>
      <c r="AH52" s="31"/>
      <c r="AI52" s="14"/>
      <c r="AJ52" s="31"/>
      <c r="AK52" s="14"/>
      <c r="AL52" s="43">
        <f t="shared" si="9"/>
        <v>0</v>
      </c>
      <c r="AM52" s="46">
        <f t="shared" si="10"/>
        <v>7.1428571428571406</v>
      </c>
    </row>
    <row r="53" spans="1:39" x14ac:dyDescent="0.25">
      <c r="K53" s="8">
        <f>50/K3</f>
        <v>2.0833333333333335</v>
      </c>
      <c r="L53" s="8">
        <f>50/L3</f>
        <v>5</v>
      </c>
      <c r="M53" s="8">
        <f>50/M3</f>
        <v>2.3809523809523809</v>
      </c>
      <c r="N53" s="8">
        <f>50/N3</f>
        <v>1.7241379310344827</v>
      </c>
      <c r="O53" s="8">
        <f>50/O3</f>
        <v>-50</v>
      </c>
      <c r="P53" s="8"/>
      <c r="Q53" s="8"/>
      <c r="R53" s="8"/>
      <c r="S53" s="8"/>
      <c r="T53" s="8"/>
      <c r="U53" s="8">
        <f>100/U3</f>
        <v>3.5714285714285716</v>
      </c>
      <c r="V53" s="8">
        <f>100/V3</f>
        <v>2.6315789473684212</v>
      </c>
      <c r="W53" s="8">
        <f>100/W3</f>
        <v>1.3698630136986301</v>
      </c>
      <c r="X53" s="8">
        <f>100/X3</f>
        <v>-100</v>
      </c>
      <c r="Y53" s="8"/>
      <c r="Z53" s="8"/>
      <c r="AA53" s="8">
        <f>150/AA3</f>
        <v>4.2857142857142856</v>
      </c>
      <c r="AB53" s="8"/>
      <c r="AC53" s="8">
        <v>-150</v>
      </c>
      <c r="AD53" s="8"/>
      <c r="AE53" s="8">
        <f>25/AE3</f>
        <v>0.42372881355932202</v>
      </c>
      <c r="AF53" s="8"/>
      <c r="AG53" s="8">
        <f>25/AG3</f>
        <v>2.2727272727272729</v>
      </c>
      <c r="AH53" s="8"/>
      <c r="AI53" s="8">
        <f>25/AI3</f>
        <v>1.1904761904761905</v>
      </c>
      <c r="AJ53" s="8"/>
      <c r="AK53" s="8" t="e">
        <f>25/AK3</f>
        <v>#DIV/0!</v>
      </c>
      <c r="AL53" s="8"/>
      <c r="AM53" s="8"/>
    </row>
    <row r="54" spans="1:39" x14ac:dyDescent="0.25">
      <c r="A54" s="5"/>
      <c r="B54" s="5"/>
      <c r="C54" s="5"/>
      <c r="D54" s="72"/>
      <c r="E54" s="5"/>
      <c r="F54" s="5"/>
      <c r="G54" s="5"/>
      <c r="H54" s="5"/>
      <c r="I54" s="5"/>
      <c r="J54" s="5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pans="1:39" x14ac:dyDescent="0.25">
      <c r="A55" s="5"/>
      <c r="B55" s="4"/>
      <c r="C55" s="4"/>
      <c r="D55" s="86"/>
      <c r="E55" s="4"/>
      <c r="F55" s="5"/>
      <c r="G55" s="5"/>
      <c r="H55" s="5"/>
      <c r="I55" s="5"/>
      <c r="J55" s="5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spans="1:39" x14ac:dyDescent="0.25">
      <c r="A56" s="5"/>
      <c r="B56" s="6"/>
      <c r="C56" s="6"/>
      <c r="D56" s="89"/>
      <c r="E56" s="6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x14ac:dyDescent="0.25">
      <c r="B57" s="6"/>
      <c r="C57" s="6"/>
      <c r="D57" s="89"/>
      <c r="E57" s="6"/>
    </row>
    <row r="58" spans="1:39" x14ac:dyDescent="0.25">
      <c r="B58" s="6"/>
      <c r="C58" s="6"/>
      <c r="D58" s="89"/>
      <c r="E58" s="6"/>
    </row>
    <row r="59" spans="1:39" x14ac:dyDescent="0.25">
      <c r="B59" s="6"/>
      <c r="C59" s="6"/>
      <c r="D59" s="89"/>
      <c r="E59" s="6"/>
    </row>
  </sheetData>
  <sortState ref="B5:AM52">
    <sortCondition descending="1" ref="AM5:AM5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2"/>
  <sheetViews>
    <sheetView workbookViewId="0">
      <pane xSplit="2" topLeftCell="C1" activePane="topRight" state="frozen"/>
      <selection pane="topRight" activeCell="C13" sqref="C13"/>
    </sheetView>
  </sheetViews>
  <sheetFormatPr defaultRowHeight="15" x14ac:dyDescent="0.25"/>
  <cols>
    <col min="1" max="1" width="4.85546875" customWidth="1"/>
    <col min="2" max="2" width="21.7109375" customWidth="1"/>
    <col min="3" max="3" width="25.140625" customWidth="1"/>
    <col min="4" max="4" width="8.5703125" style="85" customWidth="1"/>
    <col min="5" max="5" width="9.42578125" customWidth="1"/>
    <col min="6" max="39" width="9.140625" customWidth="1"/>
  </cols>
  <sheetData>
    <row r="1" spans="1:40" x14ac:dyDescent="0.25">
      <c r="A1" s="5"/>
      <c r="B1" s="5" t="s">
        <v>369</v>
      </c>
      <c r="C1" s="5"/>
      <c r="D1" s="72"/>
      <c r="E1" s="5"/>
      <c r="F1" s="57"/>
      <c r="G1" s="57"/>
      <c r="H1" s="57"/>
      <c r="I1" s="57"/>
      <c r="J1" s="72" t="s">
        <v>116</v>
      </c>
      <c r="K1" s="57"/>
      <c r="L1" s="57"/>
      <c r="M1" s="57"/>
      <c r="N1" s="57"/>
      <c r="O1" s="57"/>
      <c r="P1" s="57"/>
      <c r="Q1" s="57"/>
      <c r="R1" s="57" t="s">
        <v>117</v>
      </c>
      <c r="S1" s="57"/>
      <c r="T1" s="57"/>
      <c r="U1" s="57"/>
      <c r="V1" s="57"/>
      <c r="W1" s="57"/>
      <c r="X1" s="57"/>
      <c r="Y1" s="57"/>
      <c r="Z1" s="57">
        <v>150</v>
      </c>
      <c r="AA1" s="57"/>
      <c r="AB1" s="57"/>
      <c r="AC1" s="57"/>
      <c r="AD1" s="57"/>
      <c r="AE1" s="57"/>
      <c r="AF1" s="57"/>
      <c r="AG1" s="57" t="s">
        <v>118</v>
      </c>
      <c r="AH1" s="57"/>
      <c r="AI1" s="57"/>
      <c r="AJ1" s="57"/>
      <c r="AK1" s="57"/>
      <c r="AL1" s="57"/>
      <c r="AM1" s="5"/>
    </row>
    <row r="2" spans="1:40" x14ac:dyDescent="0.25">
      <c r="A2" s="5"/>
      <c r="B2" s="11"/>
      <c r="C2" s="13"/>
      <c r="D2" s="72"/>
      <c r="E2" s="13"/>
      <c r="F2" s="57"/>
      <c r="G2" s="57"/>
      <c r="H2" s="57"/>
      <c r="I2" s="57"/>
      <c r="J2" s="57"/>
      <c r="K2" s="57" t="s">
        <v>4</v>
      </c>
      <c r="L2" s="57" t="s">
        <v>182</v>
      </c>
      <c r="M2" s="58" t="s">
        <v>187</v>
      </c>
      <c r="N2" s="68" t="s">
        <v>85</v>
      </c>
      <c r="O2" s="68" t="s">
        <v>429</v>
      </c>
      <c r="P2" s="57"/>
      <c r="Q2" s="57"/>
      <c r="R2" s="57"/>
      <c r="S2" s="57"/>
      <c r="T2" s="57"/>
      <c r="U2" s="57" t="s">
        <v>85</v>
      </c>
      <c r="V2" s="57" t="s">
        <v>115</v>
      </c>
      <c r="W2" s="58" t="s">
        <v>79</v>
      </c>
      <c r="X2" s="57"/>
      <c r="Y2" s="57"/>
      <c r="Z2" s="57"/>
      <c r="AA2" s="57" t="s">
        <v>85</v>
      </c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"/>
    </row>
    <row r="3" spans="1:40" x14ac:dyDescent="0.25">
      <c r="A3" s="1"/>
      <c r="B3" s="7"/>
      <c r="C3" s="7"/>
      <c r="D3" s="2"/>
      <c r="E3" s="7"/>
      <c r="F3" s="19" t="s">
        <v>4</v>
      </c>
      <c r="G3" s="37" t="s">
        <v>182</v>
      </c>
      <c r="H3" s="61" t="s">
        <v>187</v>
      </c>
      <c r="I3" s="19" t="s">
        <v>85</v>
      </c>
      <c r="J3" s="20" t="s">
        <v>429</v>
      </c>
      <c r="K3" s="20">
        <v>24</v>
      </c>
      <c r="L3" s="34">
        <v>10</v>
      </c>
      <c r="M3" s="20">
        <v>21</v>
      </c>
      <c r="N3" s="34">
        <v>30</v>
      </c>
      <c r="O3" s="34">
        <v>29</v>
      </c>
      <c r="P3" s="47" t="s">
        <v>126</v>
      </c>
      <c r="Q3" s="36" t="s">
        <v>85</v>
      </c>
      <c r="R3" s="18" t="s">
        <v>115</v>
      </c>
      <c r="S3" s="56" t="s">
        <v>79</v>
      </c>
      <c r="T3" s="18"/>
      <c r="U3" s="18">
        <v>28</v>
      </c>
      <c r="V3" s="24">
        <v>38</v>
      </c>
      <c r="W3" s="18">
        <v>73</v>
      </c>
      <c r="X3" s="24">
        <v>-1</v>
      </c>
      <c r="Y3" s="40" t="s">
        <v>227</v>
      </c>
      <c r="Z3" s="50" t="s">
        <v>94</v>
      </c>
      <c r="AA3" s="52">
        <v>12</v>
      </c>
      <c r="AB3" s="50" t="s">
        <v>208</v>
      </c>
      <c r="AC3" s="52">
        <v>-1</v>
      </c>
      <c r="AD3" s="29" t="s">
        <v>196</v>
      </c>
      <c r="AE3" s="27">
        <v>59</v>
      </c>
      <c r="AF3" s="27" t="s">
        <v>229</v>
      </c>
      <c r="AG3" s="27">
        <v>11</v>
      </c>
      <c r="AH3" s="27" t="s">
        <v>211</v>
      </c>
      <c r="AI3" s="27">
        <v>21</v>
      </c>
      <c r="AJ3" s="27"/>
      <c r="AK3" s="27">
        <v>-1</v>
      </c>
      <c r="AL3" s="42" t="s">
        <v>126</v>
      </c>
      <c r="AM3" s="44"/>
      <c r="AN3" s="12"/>
    </row>
    <row r="4" spans="1:40" x14ac:dyDescent="0.25">
      <c r="A4" s="7" t="s">
        <v>0</v>
      </c>
      <c r="B4" s="1" t="s">
        <v>1</v>
      </c>
      <c r="C4" s="2" t="s">
        <v>5</v>
      </c>
      <c r="D4" s="2" t="s">
        <v>50</v>
      </c>
      <c r="E4" s="2" t="s">
        <v>17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3</v>
      </c>
      <c r="L4" s="35" t="s">
        <v>3</v>
      </c>
      <c r="M4" s="19" t="s">
        <v>3</v>
      </c>
      <c r="N4" s="35" t="s">
        <v>3</v>
      </c>
      <c r="O4" s="35" t="s">
        <v>3</v>
      </c>
      <c r="P4" s="47" t="s">
        <v>3</v>
      </c>
      <c r="Q4" s="36" t="s">
        <v>2</v>
      </c>
      <c r="R4" s="21" t="s">
        <v>2</v>
      </c>
      <c r="S4" s="21" t="s">
        <v>2</v>
      </c>
      <c r="T4" s="25" t="s">
        <v>2</v>
      </c>
      <c r="U4" s="25" t="s">
        <v>3</v>
      </c>
      <c r="V4" s="25" t="s">
        <v>3</v>
      </c>
      <c r="W4" s="21" t="s">
        <v>3</v>
      </c>
      <c r="X4" s="25" t="s">
        <v>3</v>
      </c>
      <c r="Y4" s="40" t="s">
        <v>16</v>
      </c>
      <c r="Z4" s="49" t="s">
        <v>2</v>
      </c>
      <c r="AA4" s="53" t="s">
        <v>3</v>
      </c>
      <c r="AB4" s="49" t="s">
        <v>2</v>
      </c>
      <c r="AC4" s="53" t="s">
        <v>3</v>
      </c>
      <c r="AD4" s="29" t="s">
        <v>2</v>
      </c>
      <c r="AE4" s="28" t="s">
        <v>3</v>
      </c>
      <c r="AF4" s="28" t="s">
        <v>2</v>
      </c>
      <c r="AG4" s="28" t="s">
        <v>3</v>
      </c>
      <c r="AH4" s="28" t="s">
        <v>2</v>
      </c>
      <c r="AI4" s="28" t="s">
        <v>3</v>
      </c>
      <c r="AJ4" s="28" t="s">
        <v>2</v>
      </c>
      <c r="AK4" s="28" t="s">
        <v>3</v>
      </c>
      <c r="AL4" s="42" t="s">
        <v>3</v>
      </c>
      <c r="AM4" s="45" t="s">
        <v>16</v>
      </c>
    </row>
    <row r="5" spans="1:40" x14ac:dyDescent="0.25">
      <c r="A5" s="74">
        <v>1</v>
      </c>
      <c r="B5" s="74" t="s">
        <v>346</v>
      </c>
      <c r="C5" s="74" t="s">
        <v>31</v>
      </c>
      <c r="D5" s="87" t="s">
        <v>352</v>
      </c>
      <c r="E5" s="74">
        <v>2001</v>
      </c>
      <c r="F5" s="2"/>
      <c r="G5" s="2"/>
      <c r="H5" s="38"/>
      <c r="I5" s="38"/>
      <c r="J5" s="38"/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41">
        <f t="shared" ref="P5:P25" si="0">MAX(K5:O5)</f>
        <v>0</v>
      </c>
      <c r="Q5" s="32">
        <v>5</v>
      </c>
      <c r="R5" s="38">
        <v>7</v>
      </c>
      <c r="S5" s="38">
        <v>17</v>
      </c>
      <c r="T5" s="48"/>
      <c r="U5" s="26">
        <f>100-(Q5*$U$26)+$U$26</f>
        <v>85.714285714285708</v>
      </c>
      <c r="V5" s="26">
        <f t="shared" ref="V5:V11" si="1">100-(R5*$V$26)+$V$26</f>
        <v>84.21052631578948</v>
      </c>
      <c r="W5" s="26">
        <f t="shared" ref="W5:W11" si="2">100-(S5*$W$26)+$W$26</f>
        <v>78.08219178082193</v>
      </c>
      <c r="X5" s="26">
        <f t="shared" ref="X5:X25" si="3">100-(T5*$X$26)+$X$26</f>
        <v>0</v>
      </c>
      <c r="Y5" s="41">
        <f t="shared" ref="Y5:Y25" si="4">LARGE(U5:X5,1)+LARGE(U5:X5,2)</f>
        <v>169.9248120300752</v>
      </c>
      <c r="Z5" s="51">
        <v>1</v>
      </c>
      <c r="AA5" s="43">
        <f t="shared" ref="AA5:AA15" si="5">150-(Z5*$AA$26)+$AA$26</f>
        <v>150</v>
      </c>
      <c r="AB5" s="51"/>
      <c r="AC5" s="43">
        <f t="shared" ref="AC5:AC25" si="6">150-(AB5*$AC$26)+$AC$26</f>
        <v>0</v>
      </c>
      <c r="AD5" s="32"/>
      <c r="AE5" s="14"/>
      <c r="AF5" s="31"/>
      <c r="AG5" s="14"/>
      <c r="AH5" s="31"/>
      <c r="AI5" s="14"/>
      <c r="AJ5" s="31"/>
      <c r="AK5" s="14"/>
      <c r="AL5" s="43">
        <f t="shared" ref="AL5:AL25" si="7">MAX(AE5,AG5,AI5,AK5)</f>
        <v>0</v>
      </c>
      <c r="AM5" s="46">
        <f t="shared" ref="AM5:AM25" si="8">P5+Y5+AA5+AC5+AL5</f>
        <v>319.9248120300752</v>
      </c>
    </row>
    <row r="6" spans="1:40" x14ac:dyDescent="0.25">
      <c r="A6" s="74">
        <v>2</v>
      </c>
      <c r="B6" s="74" t="s">
        <v>351</v>
      </c>
      <c r="C6" s="76" t="s">
        <v>6</v>
      </c>
      <c r="D6" s="87" t="s">
        <v>352</v>
      </c>
      <c r="E6" s="76">
        <v>2001</v>
      </c>
      <c r="F6" s="2">
        <v>8</v>
      </c>
      <c r="G6" s="2"/>
      <c r="H6" s="38"/>
      <c r="I6" s="38"/>
      <c r="J6" s="38"/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41">
        <f t="shared" si="0"/>
        <v>0</v>
      </c>
      <c r="Q6" s="32">
        <v>9</v>
      </c>
      <c r="R6" s="38">
        <v>13</v>
      </c>
      <c r="S6" s="38">
        <v>33</v>
      </c>
      <c r="T6" s="48"/>
      <c r="U6" s="26">
        <f>100-(Q6*$U$26)+$U$26</f>
        <v>71.428571428571431</v>
      </c>
      <c r="V6" s="26">
        <f t="shared" si="1"/>
        <v>68.421052631578945</v>
      </c>
      <c r="W6" s="26">
        <f t="shared" si="2"/>
        <v>56.164383561643838</v>
      </c>
      <c r="X6" s="26">
        <f t="shared" si="3"/>
        <v>0</v>
      </c>
      <c r="Y6" s="41">
        <f t="shared" si="4"/>
        <v>139.84962406015038</v>
      </c>
      <c r="Z6" s="51">
        <v>2</v>
      </c>
      <c r="AA6" s="43">
        <f t="shared" si="5"/>
        <v>137.5</v>
      </c>
      <c r="AB6" s="51"/>
      <c r="AC6" s="43">
        <f t="shared" si="6"/>
        <v>0</v>
      </c>
      <c r="AD6" s="32"/>
      <c r="AE6" s="26"/>
      <c r="AF6" s="31"/>
      <c r="AG6" s="14"/>
      <c r="AH6" s="31"/>
      <c r="AI6" s="14"/>
      <c r="AJ6" s="31"/>
      <c r="AK6" s="14"/>
      <c r="AL6" s="43">
        <f t="shared" si="7"/>
        <v>0</v>
      </c>
      <c r="AM6" s="46">
        <f t="shared" si="8"/>
        <v>277.3496240601504</v>
      </c>
    </row>
    <row r="7" spans="1:40" x14ac:dyDescent="0.25">
      <c r="A7" s="74">
        <v>3</v>
      </c>
      <c r="B7" s="74" t="s">
        <v>64</v>
      </c>
      <c r="C7" s="74" t="s">
        <v>203</v>
      </c>
      <c r="D7" s="87" t="s">
        <v>352</v>
      </c>
      <c r="E7" s="74">
        <v>2002</v>
      </c>
      <c r="F7" s="59"/>
      <c r="G7" s="2"/>
      <c r="H7" s="38"/>
      <c r="I7" s="38"/>
      <c r="J7" s="38"/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41">
        <f t="shared" si="0"/>
        <v>0</v>
      </c>
      <c r="Q7" s="32"/>
      <c r="R7" s="38">
        <v>10</v>
      </c>
      <c r="S7" s="38">
        <v>42</v>
      </c>
      <c r="T7" s="31"/>
      <c r="U7" s="26">
        <v>0</v>
      </c>
      <c r="V7" s="26">
        <f t="shared" si="1"/>
        <v>76.315789473684205</v>
      </c>
      <c r="W7" s="26">
        <f t="shared" si="2"/>
        <v>43.835616438356162</v>
      </c>
      <c r="X7" s="26">
        <f t="shared" si="3"/>
        <v>0</v>
      </c>
      <c r="Y7" s="41">
        <f t="shared" si="4"/>
        <v>120.15140591204036</v>
      </c>
      <c r="Z7" s="51">
        <v>3</v>
      </c>
      <c r="AA7" s="43">
        <f t="shared" si="5"/>
        <v>125</v>
      </c>
      <c r="AB7" s="51"/>
      <c r="AC7" s="43">
        <f t="shared" si="6"/>
        <v>0</v>
      </c>
      <c r="AD7" s="32"/>
      <c r="AE7" s="14"/>
      <c r="AF7" s="31"/>
      <c r="AG7" s="14"/>
      <c r="AH7" s="31"/>
      <c r="AI7" s="14"/>
      <c r="AJ7" s="31"/>
      <c r="AK7" s="14"/>
      <c r="AL7" s="43">
        <f t="shared" si="7"/>
        <v>0</v>
      </c>
      <c r="AM7" s="46">
        <f t="shared" si="8"/>
        <v>245.15140591204036</v>
      </c>
    </row>
    <row r="8" spans="1:40" x14ac:dyDescent="0.25">
      <c r="A8" s="3">
        <v>4</v>
      </c>
      <c r="B8" s="1" t="s">
        <v>355</v>
      </c>
      <c r="C8" s="22" t="s">
        <v>7</v>
      </c>
      <c r="D8" s="2" t="s">
        <v>352</v>
      </c>
      <c r="E8" s="1">
        <v>2001</v>
      </c>
      <c r="F8" s="2"/>
      <c r="G8" s="2"/>
      <c r="H8" s="38"/>
      <c r="I8" s="38"/>
      <c r="J8" s="38"/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41">
        <f t="shared" si="0"/>
        <v>0</v>
      </c>
      <c r="Q8" s="32">
        <v>15</v>
      </c>
      <c r="R8" s="38">
        <v>16</v>
      </c>
      <c r="S8" s="38">
        <v>40</v>
      </c>
      <c r="T8" s="48"/>
      <c r="U8" s="26">
        <f t="shared" ref="U8:U15" si="9">100-(Q8*$U$26)+$U$26</f>
        <v>49.999999999999993</v>
      </c>
      <c r="V8" s="26">
        <f t="shared" si="1"/>
        <v>60.526315789473685</v>
      </c>
      <c r="W8" s="26">
        <f t="shared" si="2"/>
        <v>46.575342465753423</v>
      </c>
      <c r="X8" s="26">
        <f t="shared" si="3"/>
        <v>0</v>
      </c>
      <c r="Y8" s="41">
        <f t="shared" si="4"/>
        <v>110.52631578947367</v>
      </c>
      <c r="Z8" s="51">
        <v>4</v>
      </c>
      <c r="AA8" s="43">
        <f t="shared" si="5"/>
        <v>112.5</v>
      </c>
      <c r="AB8" s="51"/>
      <c r="AC8" s="43">
        <f t="shared" si="6"/>
        <v>0</v>
      </c>
      <c r="AD8" s="32">
        <v>13</v>
      </c>
      <c r="AE8" s="14">
        <f>25-(AD8*$AE$26)+$AE$26</f>
        <v>19.915254237288135</v>
      </c>
      <c r="AF8" s="31"/>
      <c r="AG8" s="14"/>
      <c r="AH8" s="31">
        <v>13</v>
      </c>
      <c r="AI8" s="14">
        <f>25-(AH8*$AI$26)+$AI$26</f>
        <v>10.714285714285714</v>
      </c>
      <c r="AJ8" s="31"/>
      <c r="AK8" s="14"/>
      <c r="AL8" s="43">
        <f t="shared" si="7"/>
        <v>19.915254237288135</v>
      </c>
      <c r="AM8" s="46">
        <f t="shared" si="8"/>
        <v>242.94157002676181</v>
      </c>
    </row>
    <row r="9" spans="1:40" x14ac:dyDescent="0.25">
      <c r="A9" s="3">
        <v>5</v>
      </c>
      <c r="B9" s="1" t="s">
        <v>55</v>
      </c>
      <c r="C9" s="1" t="s">
        <v>19</v>
      </c>
      <c r="D9" s="2" t="s">
        <v>352</v>
      </c>
      <c r="E9" s="1">
        <v>2001</v>
      </c>
      <c r="F9" s="2"/>
      <c r="G9" s="2"/>
      <c r="H9" s="38"/>
      <c r="I9" s="38"/>
      <c r="J9" s="38"/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41">
        <f t="shared" si="0"/>
        <v>0</v>
      </c>
      <c r="Q9" s="32">
        <v>11</v>
      </c>
      <c r="R9" s="38">
        <v>17</v>
      </c>
      <c r="S9" s="38">
        <v>45</v>
      </c>
      <c r="T9" s="48"/>
      <c r="U9" s="26">
        <f t="shared" si="9"/>
        <v>64.285714285714292</v>
      </c>
      <c r="V9" s="26">
        <f t="shared" si="1"/>
        <v>57.89473684210526</v>
      </c>
      <c r="W9" s="26">
        <f t="shared" si="2"/>
        <v>39.726027397260275</v>
      </c>
      <c r="X9" s="26">
        <f t="shared" si="3"/>
        <v>0</v>
      </c>
      <c r="Y9" s="41">
        <f t="shared" si="4"/>
        <v>122.18045112781955</v>
      </c>
      <c r="Z9" s="51">
        <v>5</v>
      </c>
      <c r="AA9" s="43">
        <f t="shared" si="5"/>
        <v>100</v>
      </c>
      <c r="AB9" s="51"/>
      <c r="AC9" s="43">
        <f t="shared" si="6"/>
        <v>0</v>
      </c>
      <c r="AD9" s="32"/>
      <c r="AE9" s="14"/>
      <c r="AF9" s="31">
        <v>4</v>
      </c>
      <c r="AG9" s="14">
        <f>25-(AF9*$AG$26)+$AG$26</f>
        <v>18.18181818181818</v>
      </c>
      <c r="AH9" s="31"/>
      <c r="AI9" s="14"/>
      <c r="AJ9" s="31"/>
      <c r="AK9" s="14"/>
      <c r="AL9" s="43">
        <f t="shared" si="7"/>
        <v>18.18181818181818</v>
      </c>
      <c r="AM9" s="46">
        <f t="shared" si="8"/>
        <v>240.36226930963772</v>
      </c>
    </row>
    <row r="10" spans="1:40" x14ac:dyDescent="0.25">
      <c r="A10" s="3">
        <v>6</v>
      </c>
      <c r="B10" s="1" t="s">
        <v>57</v>
      </c>
      <c r="C10" s="1" t="s">
        <v>203</v>
      </c>
      <c r="D10" s="2" t="s">
        <v>352</v>
      </c>
      <c r="E10" s="1">
        <v>2002</v>
      </c>
      <c r="F10" s="2"/>
      <c r="G10" s="2"/>
      <c r="H10" s="38"/>
      <c r="I10" s="38"/>
      <c r="J10" s="38"/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41">
        <f t="shared" si="0"/>
        <v>0</v>
      </c>
      <c r="Q10" s="32">
        <v>13</v>
      </c>
      <c r="R10" s="38">
        <v>26</v>
      </c>
      <c r="S10" s="38">
        <v>34</v>
      </c>
      <c r="T10" s="48"/>
      <c r="U10" s="26">
        <f t="shared" si="9"/>
        <v>57.142857142857139</v>
      </c>
      <c r="V10" s="26">
        <f t="shared" si="1"/>
        <v>34.210526315789465</v>
      </c>
      <c r="W10" s="26">
        <f t="shared" si="2"/>
        <v>54.794520547945204</v>
      </c>
      <c r="X10" s="26">
        <f t="shared" si="3"/>
        <v>0</v>
      </c>
      <c r="Y10" s="41">
        <f t="shared" si="4"/>
        <v>111.93737769080235</v>
      </c>
      <c r="Z10" s="51">
        <v>6</v>
      </c>
      <c r="AA10" s="43">
        <f t="shared" si="5"/>
        <v>87.5</v>
      </c>
      <c r="AB10" s="51"/>
      <c r="AC10" s="43">
        <f t="shared" si="6"/>
        <v>0</v>
      </c>
      <c r="AD10" s="32"/>
      <c r="AE10" s="14"/>
      <c r="AF10" s="31"/>
      <c r="AG10" s="14"/>
      <c r="AH10" s="31"/>
      <c r="AI10" s="14"/>
      <c r="AJ10" s="31"/>
      <c r="AK10" s="14"/>
      <c r="AL10" s="43">
        <f t="shared" si="7"/>
        <v>0</v>
      </c>
      <c r="AM10" s="46">
        <f t="shared" si="8"/>
        <v>199.43737769080235</v>
      </c>
    </row>
    <row r="11" spans="1:40" x14ac:dyDescent="0.25">
      <c r="A11" s="3">
        <v>7</v>
      </c>
      <c r="B11" s="1" t="s">
        <v>354</v>
      </c>
      <c r="C11" s="84" t="s">
        <v>148</v>
      </c>
      <c r="D11" s="2" t="s">
        <v>352</v>
      </c>
      <c r="E11" s="1">
        <v>2001</v>
      </c>
      <c r="F11" s="2"/>
      <c r="G11" s="2"/>
      <c r="H11" s="38"/>
      <c r="I11" s="38">
        <v>12</v>
      </c>
      <c r="J11" s="38"/>
      <c r="K11" s="14">
        <v>0</v>
      </c>
      <c r="L11" s="14">
        <v>0</v>
      </c>
      <c r="M11" s="14">
        <v>0</v>
      </c>
      <c r="N11" s="14">
        <f>50-(I11*$N$26)+$N$26</f>
        <v>31.666666666666668</v>
      </c>
      <c r="O11" s="14">
        <v>0</v>
      </c>
      <c r="P11" s="41">
        <f t="shared" si="0"/>
        <v>31.666666666666668</v>
      </c>
      <c r="Q11" s="32">
        <v>12</v>
      </c>
      <c r="R11" s="38">
        <v>33</v>
      </c>
      <c r="S11" s="38">
        <v>52</v>
      </c>
      <c r="T11" s="48"/>
      <c r="U11" s="26">
        <f t="shared" si="9"/>
        <v>60.714285714285708</v>
      </c>
      <c r="V11" s="26">
        <f t="shared" si="1"/>
        <v>15.789473684210517</v>
      </c>
      <c r="W11" s="26">
        <f t="shared" si="2"/>
        <v>30.13698630136987</v>
      </c>
      <c r="X11" s="26">
        <f t="shared" si="3"/>
        <v>0</v>
      </c>
      <c r="Y11" s="41">
        <f t="shared" si="4"/>
        <v>90.851272015655582</v>
      </c>
      <c r="Z11" s="51">
        <v>10</v>
      </c>
      <c r="AA11" s="43">
        <f t="shared" si="5"/>
        <v>37.5</v>
      </c>
      <c r="AB11" s="51"/>
      <c r="AC11" s="43">
        <f t="shared" si="6"/>
        <v>0</v>
      </c>
      <c r="AD11" s="32">
        <v>31</v>
      </c>
      <c r="AE11" s="14">
        <f>25-(AD11*$AE$26)+$AE$26</f>
        <v>12.288135593220339</v>
      </c>
      <c r="AF11" s="31"/>
      <c r="AG11" s="14"/>
      <c r="AH11" s="31"/>
      <c r="AI11" s="14"/>
      <c r="AJ11" s="31"/>
      <c r="AK11" s="14"/>
      <c r="AL11" s="43">
        <f t="shared" si="7"/>
        <v>12.288135593220339</v>
      </c>
      <c r="AM11" s="46">
        <f t="shared" si="8"/>
        <v>172.30607427554261</v>
      </c>
    </row>
    <row r="12" spans="1:40" x14ac:dyDescent="0.25">
      <c r="A12" s="3">
        <v>8</v>
      </c>
      <c r="B12" s="22" t="s">
        <v>59</v>
      </c>
      <c r="C12" s="23" t="s">
        <v>20</v>
      </c>
      <c r="D12" s="2" t="s">
        <v>352</v>
      </c>
      <c r="E12" s="22">
        <v>2001</v>
      </c>
      <c r="F12" s="2"/>
      <c r="G12" s="2"/>
      <c r="H12" s="38"/>
      <c r="I12" s="38">
        <v>9</v>
      </c>
      <c r="J12" s="38"/>
      <c r="K12" s="14">
        <v>0</v>
      </c>
      <c r="L12" s="14">
        <v>0</v>
      </c>
      <c r="M12" s="14">
        <v>0</v>
      </c>
      <c r="N12" s="14">
        <f>50-(I12*$N$26)+$N$26</f>
        <v>36.666666666666664</v>
      </c>
      <c r="O12" s="14">
        <v>0</v>
      </c>
      <c r="P12" s="41">
        <f t="shared" si="0"/>
        <v>36.666666666666664</v>
      </c>
      <c r="Q12" s="32">
        <v>17</v>
      </c>
      <c r="R12" s="38"/>
      <c r="S12" s="38"/>
      <c r="T12" s="48"/>
      <c r="U12" s="26">
        <f t="shared" si="9"/>
        <v>42.857142857142854</v>
      </c>
      <c r="V12" s="26">
        <v>0</v>
      </c>
      <c r="W12" s="26">
        <v>0</v>
      </c>
      <c r="X12" s="26">
        <f t="shared" si="3"/>
        <v>0</v>
      </c>
      <c r="Y12" s="41">
        <f t="shared" si="4"/>
        <v>42.857142857142854</v>
      </c>
      <c r="Z12" s="51">
        <v>7</v>
      </c>
      <c r="AA12" s="43">
        <f t="shared" si="5"/>
        <v>75</v>
      </c>
      <c r="AB12" s="51"/>
      <c r="AC12" s="43">
        <f t="shared" si="6"/>
        <v>0</v>
      </c>
      <c r="AD12" s="32">
        <v>30</v>
      </c>
      <c r="AE12" s="14">
        <f>25-(AD12*$AE$26)+$AE$26</f>
        <v>12.711864406779661</v>
      </c>
      <c r="AF12" s="31"/>
      <c r="AG12" s="14"/>
      <c r="AH12" s="31"/>
      <c r="AI12" s="14"/>
      <c r="AJ12" s="31"/>
      <c r="AK12" s="14"/>
      <c r="AL12" s="43">
        <f t="shared" si="7"/>
        <v>12.711864406779661</v>
      </c>
      <c r="AM12" s="46">
        <f t="shared" si="8"/>
        <v>167.23567393058917</v>
      </c>
    </row>
    <row r="13" spans="1:40" x14ac:dyDescent="0.25">
      <c r="A13" s="3">
        <v>9</v>
      </c>
      <c r="B13" s="22" t="s">
        <v>357</v>
      </c>
      <c r="C13" s="22" t="s">
        <v>12</v>
      </c>
      <c r="D13" s="2" t="s">
        <v>352</v>
      </c>
      <c r="E13" s="22">
        <v>2001</v>
      </c>
      <c r="F13" s="2"/>
      <c r="G13" s="2"/>
      <c r="H13" s="38"/>
      <c r="I13" s="38">
        <v>20</v>
      </c>
      <c r="J13" s="38"/>
      <c r="K13" s="14">
        <v>0</v>
      </c>
      <c r="L13" s="14">
        <v>0</v>
      </c>
      <c r="M13" s="14">
        <v>0</v>
      </c>
      <c r="N13" s="14">
        <f>50-(I13*$N$26)+$N$26</f>
        <v>18.333333333333332</v>
      </c>
      <c r="O13" s="14">
        <v>0</v>
      </c>
      <c r="P13" s="41">
        <f t="shared" si="0"/>
        <v>18.333333333333332</v>
      </c>
      <c r="Q13" s="32">
        <v>18</v>
      </c>
      <c r="R13" s="38"/>
      <c r="S13" s="38"/>
      <c r="T13" s="48"/>
      <c r="U13" s="26">
        <f t="shared" si="9"/>
        <v>39.285714285714278</v>
      </c>
      <c r="V13" s="26">
        <v>0</v>
      </c>
      <c r="W13" s="26">
        <v>0</v>
      </c>
      <c r="X13" s="26">
        <f t="shared" si="3"/>
        <v>0</v>
      </c>
      <c r="Y13" s="41">
        <f t="shared" si="4"/>
        <v>39.285714285714278</v>
      </c>
      <c r="Z13" s="51">
        <v>8</v>
      </c>
      <c r="AA13" s="43">
        <f t="shared" si="5"/>
        <v>62.5</v>
      </c>
      <c r="AB13" s="51"/>
      <c r="AC13" s="43">
        <f t="shared" si="6"/>
        <v>0</v>
      </c>
      <c r="AD13" s="32">
        <v>50</v>
      </c>
      <c r="AE13" s="26">
        <f>25-(AD13*$AE$26)+$AE$26</f>
        <v>4.2372881355932215</v>
      </c>
      <c r="AF13" s="31"/>
      <c r="AG13" s="14"/>
      <c r="AH13" s="31"/>
      <c r="AI13" s="14"/>
      <c r="AJ13" s="31"/>
      <c r="AK13" s="14"/>
      <c r="AL13" s="43">
        <f t="shared" si="7"/>
        <v>4.2372881355932215</v>
      </c>
      <c r="AM13" s="46">
        <f t="shared" si="8"/>
        <v>124.35633575464082</v>
      </c>
    </row>
    <row r="14" spans="1:40" x14ac:dyDescent="0.25">
      <c r="A14" s="3">
        <v>10</v>
      </c>
      <c r="B14" s="22" t="s">
        <v>356</v>
      </c>
      <c r="C14" s="22" t="s">
        <v>12</v>
      </c>
      <c r="D14" s="2" t="s">
        <v>352</v>
      </c>
      <c r="E14" s="22">
        <v>2001</v>
      </c>
      <c r="F14" s="2"/>
      <c r="G14" s="2"/>
      <c r="H14" s="38"/>
      <c r="I14" s="38">
        <v>15</v>
      </c>
      <c r="J14" s="38"/>
      <c r="K14" s="14">
        <v>0</v>
      </c>
      <c r="L14" s="14">
        <v>0</v>
      </c>
      <c r="M14" s="14">
        <v>0</v>
      </c>
      <c r="N14" s="14">
        <f>50-(I14*$N$26)+$N$26</f>
        <v>26.666666666666668</v>
      </c>
      <c r="O14" s="14">
        <v>0</v>
      </c>
      <c r="P14" s="41">
        <f t="shared" si="0"/>
        <v>26.666666666666668</v>
      </c>
      <c r="Q14" s="32">
        <v>16</v>
      </c>
      <c r="R14" s="38">
        <v>36</v>
      </c>
      <c r="S14" s="38">
        <v>65</v>
      </c>
      <c r="T14" s="48"/>
      <c r="U14" s="26">
        <f t="shared" si="9"/>
        <v>46.428571428571423</v>
      </c>
      <c r="V14" s="26">
        <f>100-(R14*$V$26)+$V$26</f>
        <v>7.8947368421052566</v>
      </c>
      <c r="W14" s="26">
        <f>100-(S14*$W$26)+$W$26</f>
        <v>12.328767123287673</v>
      </c>
      <c r="X14" s="26">
        <f t="shared" si="3"/>
        <v>0</v>
      </c>
      <c r="Y14" s="41">
        <f t="shared" si="4"/>
        <v>58.757338551859092</v>
      </c>
      <c r="Z14" s="51">
        <v>11</v>
      </c>
      <c r="AA14" s="43">
        <f t="shared" si="5"/>
        <v>25</v>
      </c>
      <c r="AB14" s="51"/>
      <c r="AC14" s="43">
        <f t="shared" si="6"/>
        <v>0</v>
      </c>
      <c r="AD14" s="32">
        <v>57</v>
      </c>
      <c r="AE14" s="26">
        <f>25-(AD14*$AE$26)+$AE$26</f>
        <v>1.2711864406779656</v>
      </c>
      <c r="AF14" s="31">
        <v>11</v>
      </c>
      <c r="AG14" s="14">
        <f>25-(AF14*$AG$26)+$AG$26</f>
        <v>2.2727272727272694</v>
      </c>
      <c r="AH14" s="31"/>
      <c r="AI14" s="14"/>
      <c r="AJ14" s="31"/>
      <c r="AK14" s="14"/>
      <c r="AL14" s="43">
        <f t="shared" si="7"/>
        <v>2.2727272727272694</v>
      </c>
      <c r="AM14" s="46">
        <f t="shared" si="8"/>
        <v>112.69673249125303</v>
      </c>
    </row>
    <row r="15" spans="1:40" x14ac:dyDescent="0.25">
      <c r="A15" s="3">
        <v>11</v>
      </c>
      <c r="B15" s="1" t="s">
        <v>353</v>
      </c>
      <c r="C15" s="1" t="s">
        <v>128</v>
      </c>
      <c r="D15" s="2" t="s">
        <v>352</v>
      </c>
      <c r="E15" s="1">
        <v>2002</v>
      </c>
      <c r="F15" s="59"/>
      <c r="G15" s="2">
        <v>9</v>
      </c>
      <c r="H15" s="38"/>
      <c r="I15" s="38"/>
      <c r="J15" s="38"/>
      <c r="K15" s="14">
        <v>0</v>
      </c>
      <c r="L15" s="14">
        <f>50-(G15*$L$26)+$L$26</f>
        <v>10</v>
      </c>
      <c r="M15" s="14">
        <v>0</v>
      </c>
      <c r="N15" s="14">
        <v>0</v>
      </c>
      <c r="O15" s="14">
        <v>0</v>
      </c>
      <c r="P15" s="41">
        <f t="shared" si="0"/>
        <v>10</v>
      </c>
      <c r="Q15" s="32">
        <v>28</v>
      </c>
      <c r="R15" s="38">
        <v>35</v>
      </c>
      <c r="S15" s="38">
        <v>69</v>
      </c>
      <c r="T15" s="31"/>
      <c r="U15" s="26">
        <f t="shared" si="9"/>
        <v>3.5714285714285716</v>
      </c>
      <c r="V15" s="26">
        <f>100-(R15*$V$26)+$V$26</f>
        <v>10.526315789473681</v>
      </c>
      <c r="W15" s="26">
        <f>100-(S15*$W$26)+$W$26</f>
        <v>6.8493150684931514</v>
      </c>
      <c r="X15" s="26">
        <f t="shared" si="3"/>
        <v>0</v>
      </c>
      <c r="Y15" s="41">
        <f t="shared" si="4"/>
        <v>17.375630857966833</v>
      </c>
      <c r="Z15" s="51">
        <v>9</v>
      </c>
      <c r="AA15" s="43">
        <f t="shared" si="5"/>
        <v>50</v>
      </c>
      <c r="AB15" s="51"/>
      <c r="AC15" s="43">
        <f t="shared" si="6"/>
        <v>0</v>
      </c>
      <c r="AD15" s="32">
        <v>41</v>
      </c>
      <c r="AE15" s="26">
        <f>25-(AD15*$AE$26)+$AE$26</f>
        <v>8.0508474576271176</v>
      </c>
      <c r="AF15" s="31"/>
      <c r="AG15" s="14"/>
      <c r="AH15" s="31"/>
      <c r="AI15" s="14"/>
      <c r="AJ15" s="31"/>
      <c r="AK15" s="14"/>
      <c r="AL15" s="43">
        <f t="shared" si="7"/>
        <v>8.0508474576271176</v>
      </c>
      <c r="AM15" s="46">
        <f t="shared" si="8"/>
        <v>85.42647831559394</v>
      </c>
    </row>
    <row r="16" spans="1:40" x14ac:dyDescent="0.25">
      <c r="A16" s="3">
        <v>12</v>
      </c>
      <c r="B16" s="22" t="s">
        <v>212</v>
      </c>
      <c r="C16" s="22" t="s">
        <v>19</v>
      </c>
      <c r="D16" s="2" t="s">
        <v>352</v>
      </c>
      <c r="E16" s="22">
        <v>2002</v>
      </c>
      <c r="F16" s="2"/>
      <c r="G16" s="2"/>
      <c r="H16" s="38"/>
      <c r="I16" s="38"/>
      <c r="J16" s="38"/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41">
        <f t="shared" si="0"/>
        <v>0</v>
      </c>
      <c r="Q16" s="32"/>
      <c r="R16" s="38">
        <v>14</v>
      </c>
      <c r="S16" s="38"/>
      <c r="T16" s="48"/>
      <c r="U16" s="26">
        <v>0</v>
      </c>
      <c r="V16" s="26">
        <f>100-(R16*$V$26)+$V$26</f>
        <v>65.78947368421052</v>
      </c>
      <c r="W16" s="26">
        <v>0</v>
      </c>
      <c r="X16" s="26">
        <f t="shared" si="3"/>
        <v>0</v>
      </c>
      <c r="Y16" s="41">
        <f t="shared" si="4"/>
        <v>65.78947368421052</v>
      </c>
      <c r="Z16" s="51"/>
      <c r="AA16" s="43">
        <v>0</v>
      </c>
      <c r="AB16" s="51"/>
      <c r="AC16" s="43">
        <f t="shared" si="6"/>
        <v>0</v>
      </c>
      <c r="AD16" s="32"/>
      <c r="AE16" s="26"/>
      <c r="AF16" s="31"/>
      <c r="AG16" s="14"/>
      <c r="AH16" s="31"/>
      <c r="AI16" s="14"/>
      <c r="AJ16" s="31"/>
      <c r="AK16" s="14"/>
      <c r="AL16" s="43">
        <f t="shared" si="7"/>
        <v>0</v>
      </c>
      <c r="AM16" s="46">
        <f t="shared" si="8"/>
        <v>65.78947368421052</v>
      </c>
    </row>
    <row r="17" spans="1:39" x14ac:dyDescent="0.25">
      <c r="A17" s="3">
        <v>13</v>
      </c>
      <c r="B17" s="1" t="s">
        <v>107</v>
      </c>
      <c r="C17" s="1" t="s">
        <v>19</v>
      </c>
      <c r="D17" s="2" t="s">
        <v>352</v>
      </c>
      <c r="E17" s="1">
        <v>2002</v>
      </c>
      <c r="F17" s="2"/>
      <c r="G17" s="2"/>
      <c r="H17" s="38"/>
      <c r="I17" s="38"/>
      <c r="J17" s="38"/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41">
        <f t="shared" si="0"/>
        <v>0</v>
      </c>
      <c r="Q17" s="32"/>
      <c r="R17" s="38">
        <v>21</v>
      </c>
      <c r="S17" s="38"/>
      <c r="T17" s="48"/>
      <c r="U17" s="26">
        <v>0</v>
      </c>
      <c r="V17" s="26">
        <f>100-(R17*$V$26)+$V$26</f>
        <v>47.368421052631575</v>
      </c>
      <c r="W17" s="26">
        <v>0</v>
      </c>
      <c r="X17" s="26">
        <f t="shared" si="3"/>
        <v>0</v>
      </c>
      <c r="Y17" s="41">
        <f t="shared" si="4"/>
        <v>47.368421052631575</v>
      </c>
      <c r="Z17" s="51"/>
      <c r="AA17" s="43">
        <v>0</v>
      </c>
      <c r="AB17" s="51"/>
      <c r="AC17" s="43">
        <f t="shared" si="6"/>
        <v>0</v>
      </c>
      <c r="AD17" s="32"/>
      <c r="AE17" s="26"/>
      <c r="AF17" s="31"/>
      <c r="AG17" s="14"/>
      <c r="AH17" s="31"/>
      <c r="AI17" s="14"/>
      <c r="AJ17" s="31"/>
      <c r="AK17" s="14"/>
      <c r="AL17" s="43">
        <f t="shared" si="7"/>
        <v>0</v>
      </c>
      <c r="AM17" s="46">
        <f t="shared" si="8"/>
        <v>47.368421052631575</v>
      </c>
    </row>
    <row r="18" spans="1:39" x14ac:dyDescent="0.25">
      <c r="A18" s="3">
        <v>14</v>
      </c>
      <c r="B18" s="3" t="s">
        <v>365</v>
      </c>
      <c r="C18" s="3" t="s">
        <v>203</v>
      </c>
      <c r="D18" s="2" t="s">
        <v>352</v>
      </c>
      <c r="E18" s="3">
        <v>2001</v>
      </c>
      <c r="F18" s="2"/>
      <c r="G18" s="2"/>
      <c r="H18" s="38"/>
      <c r="I18" s="38"/>
      <c r="J18" s="38"/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41">
        <f t="shared" si="0"/>
        <v>0</v>
      </c>
      <c r="Q18" s="32"/>
      <c r="R18" s="38"/>
      <c r="S18" s="38"/>
      <c r="T18" s="48"/>
      <c r="U18" s="26">
        <v>0</v>
      </c>
      <c r="V18" s="26">
        <v>0</v>
      </c>
      <c r="W18" s="26">
        <v>0</v>
      </c>
      <c r="X18" s="26">
        <f t="shared" si="3"/>
        <v>0</v>
      </c>
      <c r="Y18" s="41">
        <f t="shared" si="4"/>
        <v>0</v>
      </c>
      <c r="Z18" s="51">
        <v>12</v>
      </c>
      <c r="AA18" s="43">
        <f>150-(Z18*$AA$26)+$AA$26</f>
        <v>12.5</v>
      </c>
      <c r="AB18" s="51"/>
      <c r="AC18" s="43">
        <f t="shared" si="6"/>
        <v>0</v>
      </c>
      <c r="AD18" s="32">
        <v>5</v>
      </c>
      <c r="AE18" s="26">
        <f>25-(AD18*$AE$26)+$AE$26</f>
        <v>23.305084745762713</v>
      </c>
      <c r="AF18" s="31"/>
      <c r="AG18" s="14"/>
      <c r="AH18" s="31"/>
      <c r="AI18" s="14"/>
      <c r="AJ18" s="31"/>
      <c r="AK18" s="14"/>
      <c r="AL18" s="43">
        <f t="shared" si="7"/>
        <v>23.305084745762713</v>
      </c>
      <c r="AM18" s="46">
        <f t="shared" si="8"/>
        <v>35.805084745762713</v>
      </c>
    </row>
    <row r="19" spans="1:39" x14ac:dyDescent="0.25">
      <c r="A19" s="3">
        <v>15</v>
      </c>
      <c r="B19" s="3" t="s">
        <v>74</v>
      </c>
      <c r="C19" s="33" t="s">
        <v>201</v>
      </c>
      <c r="D19" s="2" t="s">
        <v>352</v>
      </c>
      <c r="E19" s="3">
        <v>2003</v>
      </c>
      <c r="F19" s="2">
        <v>22</v>
      </c>
      <c r="G19" s="2"/>
      <c r="H19" s="38">
        <v>21</v>
      </c>
      <c r="I19" s="38"/>
      <c r="J19" s="38"/>
      <c r="K19" s="14">
        <f>50-(F19*$K$26)+$K$26</f>
        <v>6.2499999999999982</v>
      </c>
      <c r="L19" s="14">
        <v>0</v>
      </c>
      <c r="M19" s="14">
        <f>50-(H19*$M$26)+$M$26</f>
        <v>2.3809523809523809</v>
      </c>
      <c r="N19" s="14">
        <v>0</v>
      </c>
      <c r="O19" s="14">
        <v>0</v>
      </c>
      <c r="P19" s="41">
        <f t="shared" si="0"/>
        <v>6.2499999999999982</v>
      </c>
      <c r="Q19" s="32">
        <v>24</v>
      </c>
      <c r="R19" s="38"/>
      <c r="S19" s="38">
        <v>73</v>
      </c>
      <c r="T19" s="48"/>
      <c r="U19" s="26">
        <f>100-(Q19*$U$26)+$U$26</f>
        <v>17.857142857142851</v>
      </c>
      <c r="V19" s="26">
        <v>0</v>
      </c>
      <c r="W19" s="26">
        <f>100-(S19*$W$26)+$W$26</f>
        <v>1.3698630136986301</v>
      </c>
      <c r="X19" s="26">
        <f t="shared" si="3"/>
        <v>0</v>
      </c>
      <c r="Y19" s="41">
        <f t="shared" si="4"/>
        <v>19.227005870841481</v>
      </c>
      <c r="Z19" s="51"/>
      <c r="AA19" s="43">
        <v>0</v>
      </c>
      <c r="AB19" s="51"/>
      <c r="AC19" s="43">
        <f t="shared" si="6"/>
        <v>0</v>
      </c>
      <c r="AD19" s="32"/>
      <c r="AE19" s="26"/>
      <c r="AF19" s="31">
        <v>9</v>
      </c>
      <c r="AG19" s="14">
        <f>25-(AF19*$AG$26)+$AG$26</f>
        <v>6.8181818181818166</v>
      </c>
      <c r="AH19" s="31">
        <v>21</v>
      </c>
      <c r="AI19" s="14">
        <f>25-(AH19*$AI$26)+$AI$26</f>
        <v>1.1904761904761905</v>
      </c>
      <c r="AJ19" s="31"/>
      <c r="AK19" s="14"/>
      <c r="AL19" s="43">
        <f t="shared" si="7"/>
        <v>6.8181818181818166</v>
      </c>
      <c r="AM19" s="46">
        <f t="shared" si="8"/>
        <v>32.295187689023294</v>
      </c>
    </row>
    <row r="20" spans="1:39" x14ac:dyDescent="0.25">
      <c r="A20" s="3">
        <v>16</v>
      </c>
      <c r="B20" s="1" t="s">
        <v>60</v>
      </c>
      <c r="C20" s="1" t="s">
        <v>199</v>
      </c>
      <c r="D20" s="2" t="s">
        <v>352</v>
      </c>
      <c r="E20" s="22">
        <v>2001</v>
      </c>
      <c r="F20" s="2"/>
      <c r="G20" s="2"/>
      <c r="H20" s="38"/>
      <c r="I20" s="38"/>
      <c r="J20" s="38"/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41">
        <f t="shared" si="0"/>
        <v>0</v>
      </c>
      <c r="Q20" s="32">
        <v>20</v>
      </c>
      <c r="R20" s="38"/>
      <c r="S20" s="38"/>
      <c r="T20" s="48"/>
      <c r="U20" s="26">
        <f>100-(Q20*$U$26)+$U$26</f>
        <v>32.142857142857139</v>
      </c>
      <c r="V20" s="26">
        <v>0</v>
      </c>
      <c r="W20" s="26">
        <v>0</v>
      </c>
      <c r="X20" s="26">
        <f t="shared" si="3"/>
        <v>0</v>
      </c>
      <c r="Y20" s="41">
        <f t="shared" si="4"/>
        <v>32.142857142857139</v>
      </c>
      <c r="Z20" s="51"/>
      <c r="AA20" s="43">
        <v>0</v>
      </c>
      <c r="AB20" s="51"/>
      <c r="AC20" s="43">
        <f t="shared" si="6"/>
        <v>0</v>
      </c>
      <c r="AD20" s="32"/>
      <c r="AE20" s="26"/>
      <c r="AF20" s="31"/>
      <c r="AG20" s="14"/>
      <c r="AH20" s="31"/>
      <c r="AI20" s="14"/>
      <c r="AJ20" s="31"/>
      <c r="AK20" s="14"/>
      <c r="AL20" s="43">
        <f t="shared" si="7"/>
        <v>0</v>
      </c>
      <c r="AM20" s="46">
        <f t="shared" si="8"/>
        <v>32.142857142857139</v>
      </c>
    </row>
    <row r="21" spans="1:39" x14ac:dyDescent="0.25">
      <c r="A21" s="3">
        <v>17</v>
      </c>
      <c r="B21" s="1" t="s">
        <v>350</v>
      </c>
      <c r="C21" s="1" t="s">
        <v>9</v>
      </c>
      <c r="D21" s="2" t="s">
        <v>352</v>
      </c>
      <c r="E21" s="1">
        <v>2002</v>
      </c>
      <c r="F21" s="2"/>
      <c r="G21" s="2"/>
      <c r="H21" s="38"/>
      <c r="I21" s="38"/>
      <c r="J21" s="38"/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41">
        <f t="shared" si="0"/>
        <v>0</v>
      </c>
      <c r="Q21" s="32">
        <v>22</v>
      </c>
      <c r="R21" s="38"/>
      <c r="S21" s="38">
        <v>70</v>
      </c>
      <c r="T21" s="48"/>
      <c r="U21" s="26">
        <f>100-(Q21*$U$26)+$U$26</f>
        <v>25.000000000000004</v>
      </c>
      <c r="V21" s="26">
        <v>0</v>
      </c>
      <c r="W21" s="26">
        <f>100-(S21*$W$26)+$W$26</f>
        <v>5.4794520547945318</v>
      </c>
      <c r="X21" s="26">
        <f t="shared" si="3"/>
        <v>0</v>
      </c>
      <c r="Y21" s="41">
        <f t="shared" si="4"/>
        <v>30.479452054794535</v>
      </c>
      <c r="Z21" s="51"/>
      <c r="AA21" s="43">
        <v>0</v>
      </c>
      <c r="AB21" s="51"/>
      <c r="AC21" s="43">
        <f t="shared" si="6"/>
        <v>0</v>
      </c>
      <c r="AD21" s="32"/>
      <c r="AE21" s="26"/>
      <c r="AF21" s="31"/>
      <c r="AG21" s="14"/>
      <c r="AH21" s="31"/>
      <c r="AI21" s="14"/>
      <c r="AJ21" s="31"/>
      <c r="AK21" s="14"/>
      <c r="AL21" s="43">
        <f t="shared" si="7"/>
        <v>0</v>
      </c>
      <c r="AM21" s="46">
        <f t="shared" si="8"/>
        <v>30.479452054794535</v>
      </c>
    </row>
    <row r="22" spans="1:39" x14ac:dyDescent="0.25">
      <c r="A22" s="3">
        <v>18</v>
      </c>
      <c r="B22" s="1" t="s">
        <v>124</v>
      </c>
      <c r="C22" s="1" t="s">
        <v>139</v>
      </c>
      <c r="D22" s="2" t="s">
        <v>352</v>
      </c>
      <c r="E22" s="1">
        <v>2003</v>
      </c>
      <c r="F22" s="2"/>
      <c r="G22" s="2"/>
      <c r="H22" s="38"/>
      <c r="I22" s="38"/>
      <c r="J22" s="38">
        <v>23</v>
      </c>
      <c r="K22" s="14">
        <v>0</v>
      </c>
      <c r="L22" s="14">
        <v>0</v>
      </c>
      <c r="M22" s="14">
        <v>0</v>
      </c>
      <c r="N22" s="14">
        <v>0</v>
      </c>
      <c r="O22" s="14">
        <f>50-(J22*$O$26)+$O$26</f>
        <v>12.068965517241379</v>
      </c>
      <c r="P22" s="41">
        <f t="shared" si="0"/>
        <v>12.068965517241379</v>
      </c>
      <c r="Q22" s="32"/>
      <c r="R22" s="38"/>
      <c r="S22" s="38"/>
      <c r="T22" s="48"/>
      <c r="U22" s="26">
        <v>0</v>
      </c>
      <c r="V22" s="26">
        <v>0</v>
      </c>
      <c r="W22" s="26">
        <v>0</v>
      </c>
      <c r="X22" s="26">
        <f t="shared" si="3"/>
        <v>0</v>
      </c>
      <c r="Y22" s="41">
        <f t="shared" si="4"/>
        <v>0</v>
      </c>
      <c r="Z22" s="51"/>
      <c r="AA22" s="43">
        <v>0</v>
      </c>
      <c r="AB22" s="51"/>
      <c r="AC22" s="43">
        <f t="shared" si="6"/>
        <v>0</v>
      </c>
      <c r="AD22" s="32"/>
      <c r="AE22" s="26"/>
      <c r="AF22" s="31"/>
      <c r="AG22" s="14"/>
      <c r="AH22" s="31"/>
      <c r="AI22" s="14"/>
      <c r="AJ22" s="31"/>
      <c r="AK22" s="14"/>
      <c r="AL22" s="43">
        <f t="shared" si="7"/>
        <v>0</v>
      </c>
      <c r="AM22" s="46">
        <f t="shared" si="8"/>
        <v>12.068965517241379</v>
      </c>
    </row>
    <row r="23" spans="1:39" x14ac:dyDescent="0.25">
      <c r="A23" s="3">
        <v>19</v>
      </c>
      <c r="B23" s="1" t="s">
        <v>345</v>
      </c>
      <c r="C23" s="1" t="s">
        <v>203</v>
      </c>
      <c r="D23" s="2" t="s">
        <v>352</v>
      </c>
      <c r="E23" s="1">
        <v>2002</v>
      </c>
      <c r="F23" s="2"/>
      <c r="G23" s="2"/>
      <c r="H23" s="38"/>
      <c r="I23" s="38"/>
      <c r="J23" s="38"/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41">
        <f t="shared" si="0"/>
        <v>0</v>
      </c>
      <c r="Q23" s="32"/>
      <c r="R23" s="38"/>
      <c r="S23" s="38"/>
      <c r="T23" s="48"/>
      <c r="U23" s="26">
        <v>0</v>
      </c>
      <c r="V23" s="26">
        <v>0</v>
      </c>
      <c r="W23" s="26">
        <v>0</v>
      </c>
      <c r="X23" s="26">
        <f t="shared" si="3"/>
        <v>0</v>
      </c>
      <c r="Y23" s="41">
        <f t="shared" si="4"/>
        <v>0</v>
      </c>
      <c r="Z23" s="51"/>
      <c r="AA23" s="43">
        <v>0</v>
      </c>
      <c r="AB23" s="51"/>
      <c r="AC23" s="43">
        <f t="shared" si="6"/>
        <v>0</v>
      </c>
      <c r="AD23" s="32">
        <v>35</v>
      </c>
      <c r="AE23" s="26">
        <f>25-(AD23*$AE$26)+$AE$26</f>
        <v>10.593220338983052</v>
      </c>
      <c r="AF23" s="31"/>
      <c r="AG23" s="14"/>
      <c r="AH23" s="31"/>
      <c r="AI23" s="14"/>
      <c r="AJ23" s="31"/>
      <c r="AK23" s="14"/>
      <c r="AL23" s="43">
        <f t="shared" si="7"/>
        <v>10.593220338983052</v>
      </c>
      <c r="AM23" s="46">
        <f t="shared" si="8"/>
        <v>10.593220338983052</v>
      </c>
    </row>
    <row r="24" spans="1:39" x14ac:dyDescent="0.25">
      <c r="A24" s="3">
        <v>20</v>
      </c>
      <c r="B24" s="1" t="s">
        <v>54</v>
      </c>
      <c r="C24" s="1" t="s">
        <v>201</v>
      </c>
      <c r="D24" s="2" t="s">
        <v>352</v>
      </c>
      <c r="E24" s="1">
        <v>2002</v>
      </c>
      <c r="F24" s="2"/>
      <c r="G24" s="2"/>
      <c r="H24" s="38"/>
      <c r="I24" s="38"/>
      <c r="J24" s="38"/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41">
        <f t="shared" si="0"/>
        <v>0</v>
      </c>
      <c r="Q24" s="32"/>
      <c r="R24" s="38"/>
      <c r="S24" s="38"/>
      <c r="T24" s="48"/>
      <c r="U24" s="26">
        <v>0</v>
      </c>
      <c r="V24" s="26">
        <v>0</v>
      </c>
      <c r="W24" s="26">
        <v>0</v>
      </c>
      <c r="X24" s="26">
        <f t="shared" si="3"/>
        <v>0</v>
      </c>
      <c r="Y24" s="41">
        <f t="shared" si="4"/>
        <v>0</v>
      </c>
      <c r="Z24" s="51"/>
      <c r="AA24" s="43">
        <v>0</v>
      </c>
      <c r="AB24" s="51"/>
      <c r="AC24" s="43">
        <f t="shared" si="6"/>
        <v>0</v>
      </c>
      <c r="AD24" s="32"/>
      <c r="AE24" s="26"/>
      <c r="AF24" s="31">
        <v>10</v>
      </c>
      <c r="AG24" s="14">
        <f>25-(AF24*$AG$26)+$AG$26</f>
        <v>4.5454545454545432</v>
      </c>
      <c r="AH24" s="31"/>
      <c r="AI24" s="14"/>
      <c r="AJ24" s="31"/>
      <c r="AK24" s="14"/>
      <c r="AL24" s="43">
        <f t="shared" si="7"/>
        <v>4.5454545454545432</v>
      </c>
      <c r="AM24" s="46">
        <f t="shared" si="8"/>
        <v>4.5454545454545432</v>
      </c>
    </row>
    <row r="25" spans="1:39" x14ac:dyDescent="0.25">
      <c r="A25" s="3">
        <v>21</v>
      </c>
      <c r="B25" s="1" t="s">
        <v>347</v>
      </c>
      <c r="C25" s="1" t="s">
        <v>19</v>
      </c>
      <c r="D25" s="2" t="s">
        <v>352</v>
      </c>
      <c r="E25" s="1">
        <v>2001</v>
      </c>
      <c r="F25" s="2"/>
      <c r="G25" s="2"/>
      <c r="H25" s="38"/>
      <c r="I25" s="38"/>
      <c r="J25" s="38"/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41">
        <f t="shared" si="0"/>
        <v>0</v>
      </c>
      <c r="Q25" s="32"/>
      <c r="R25" s="38"/>
      <c r="S25" s="38"/>
      <c r="T25" s="48"/>
      <c r="U25" s="26">
        <v>0</v>
      </c>
      <c r="V25" s="26">
        <v>0</v>
      </c>
      <c r="W25" s="26">
        <v>0</v>
      </c>
      <c r="X25" s="26">
        <f t="shared" si="3"/>
        <v>0</v>
      </c>
      <c r="Y25" s="41">
        <f t="shared" si="4"/>
        <v>0</v>
      </c>
      <c r="Z25" s="51"/>
      <c r="AA25" s="43">
        <v>0</v>
      </c>
      <c r="AB25" s="51"/>
      <c r="AC25" s="43">
        <f t="shared" si="6"/>
        <v>0</v>
      </c>
      <c r="AD25" s="32"/>
      <c r="AE25" s="26"/>
      <c r="AF25" s="31"/>
      <c r="AG25" s="14"/>
      <c r="AH25" s="31"/>
      <c r="AI25" s="14"/>
      <c r="AJ25" s="31"/>
      <c r="AK25" s="14"/>
      <c r="AL25" s="43">
        <f t="shared" si="7"/>
        <v>0</v>
      </c>
      <c r="AM25" s="46">
        <f t="shared" si="8"/>
        <v>0</v>
      </c>
    </row>
    <row r="26" spans="1:39" x14ac:dyDescent="0.25">
      <c r="K26" s="8">
        <f>50/K3</f>
        <v>2.0833333333333335</v>
      </c>
      <c r="L26" s="8">
        <f>50/L3</f>
        <v>5</v>
      </c>
      <c r="M26" s="8">
        <f>50/M3</f>
        <v>2.3809523809523809</v>
      </c>
      <c r="N26" s="8">
        <f>50/N3</f>
        <v>1.6666666666666667</v>
      </c>
      <c r="O26" s="8">
        <f>50/O3</f>
        <v>1.7241379310344827</v>
      </c>
      <c r="P26" s="8"/>
      <c r="Q26" s="8"/>
      <c r="R26" s="8"/>
      <c r="S26" s="8"/>
      <c r="T26" s="8"/>
      <c r="U26" s="8">
        <f>100/U3</f>
        <v>3.5714285714285716</v>
      </c>
      <c r="V26" s="8">
        <f>100/V3</f>
        <v>2.6315789473684212</v>
      </c>
      <c r="W26" s="8">
        <f>100/W3</f>
        <v>1.3698630136986301</v>
      </c>
      <c r="X26" s="8">
        <f>100/X3</f>
        <v>-100</v>
      </c>
      <c r="Y26" s="8"/>
      <c r="Z26" s="8"/>
      <c r="AA26" s="8">
        <f>150/AA3</f>
        <v>12.5</v>
      </c>
      <c r="AB26" s="8"/>
      <c r="AC26" s="8">
        <v>-150</v>
      </c>
      <c r="AD26" s="8"/>
      <c r="AE26" s="8">
        <f>25/AE3</f>
        <v>0.42372881355932202</v>
      </c>
      <c r="AF26" s="8"/>
      <c r="AG26" s="8">
        <f>25/AG3</f>
        <v>2.2727272727272729</v>
      </c>
      <c r="AH26" s="8"/>
      <c r="AI26" s="8">
        <f>25/AI3</f>
        <v>1.1904761904761905</v>
      </c>
      <c r="AJ26" s="8"/>
      <c r="AK26" s="8">
        <f>25/AK3</f>
        <v>-25</v>
      </c>
      <c r="AL26" s="8"/>
      <c r="AM26" s="8"/>
    </row>
    <row r="27" spans="1:39" x14ac:dyDescent="0.25">
      <c r="A27" s="5"/>
      <c r="B27" s="5"/>
      <c r="C27" s="5"/>
      <c r="D27" s="72"/>
      <c r="E27" s="5"/>
      <c r="F27" s="5"/>
      <c r="G27" s="5"/>
      <c r="H27" s="5"/>
      <c r="I27" s="5"/>
      <c r="J27" s="5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 x14ac:dyDescent="0.25">
      <c r="A28" s="5"/>
      <c r="B28" s="4"/>
      <c r="C28" s="4"/>
      <c r="D28" s="86"/>
      <c r="E28" s="4"/>
      <c r="F28" s="5"/>
      <c r="G28" s="5"/>
      <c r="H28" s="5"/>
      <c r="I28" s="5"/>
      <c r="J28" s="5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39" x14ac:dyDescent="0.25">
      <c r="A29" s="5"/>
      <c r="B29" s="6"/>
      <c r="C29" s="6"/>
      <c r="D29" s="89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x14ac:dyDescent="0.25">
      <c r="B30" s="6"/>
      <c r="C30" s="6"/>
      <c r="D30" s="89"/>
      <c r="E30" s="6"/>
    </row>
    <row r="31" spans="1:39" x14ac:dyDescent="0.25">
      <c r="B31" s="6"/>
      <c r="C31" s="6"/>
      <c r="D31" s="89"/>
      <c r="E31" s="6"/>
    </row>
    <row r="32" spans="1:39" x14ac:dyDescent="0.25">
      <c r="B32" s="6"/>
      <c r="C32" s="6"/>
      <c r="D32" s="89"/>
      <c r="E32" s="6"/>
    </row>
  </sheetData>
  <sortState ref="B5:AM25">
    <sortCondition descending="1" ref="AM5:AM25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21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1" max="1" width="4.85546875" customWidth="1"/>
    <col min="2" max="2" width="21.7109375" customWidth="1"/>
    <col min="3" max="3" width="25.140625" customWidth="1"/>
    <col min="4" max="4" width="8.5703125" style="85" customWidth="1"/>
    <col min="5" max="5" width="9.42578125" customWidth="1"/>
    <col min="6" max="39" width="9.140625" customWidth="1"/>
  </cols>
  <sheetData>
    <row r="1" spans="1:40" x14ac:dyDescent="0.25">
      <c r="A1" s="5"/>
      <c r="B1" s="5" t="s">
        <v>441</v>
      </c>
      <c r="C1" s="5"/>
      <c r="D1" s="72"/>
      <c r="E1" s="5"/>
      <c r="F1" s="57"/>
      <c r="G1" s="57"/>
      <c r="H1" s="57"/>
      <c r="I1" s="57"/>
      <c r="J1" s="72" t="s">
        <v>116</v>
      </c>
      <c r="K1" s="57"/>
      <c r="L1" s="57"/>
      <c r="M1" s="57"/>
      <c r="N1" s="57"/>
      <c r="O1" s="57"/>
      <c r="P1" s="57"/>
      <c r="Q1" s="57"/>
      <c r="R1" s="57" t="s">
        <v>117</v>
      </c>
      <c r="S1" s="57"/>
      <c r="T1" s="57"/>
      <c r="U1" s="57"/>
      <c r="V1" s="57"/>
      <c r="W1" s="57"/>
      <c r="X1" s="57"/>
      <c r="Y1" s="57"/>
      <c r="Z1" s="57">
        <v>150</v>
      </c>
      <c r="AA1" s="57"/>
      <c r="AB1" s="57"/>
      <c r="AC1" s="57"/>
      <c r="AD1" s="57"/>
      <c r="AE1" s="57"/>
      <c r="AF1" s="57"/>
      <c r="AG1" s="57" t="s">
        <v>118</v>
      </c>
      <c r="AH1" s="57"/>
      <c r="AI1" s="57"/>
      <c r="AJ1" s="57"/>
      <c r="AK1" s="57"/>
      <c r="AL1" s="57"/>
      <c r="AM1" s="5"/>
    </row>
    <row r="2" spans="1:40" x14ac:dyDescent="0.25">
      <c r="A2" s="5"/>
      <c r="B2" s="11"/>
      <c r="C2" s="13"/>
      <c r="D2" s="72"/>
      <c r="E2" s="13"/>
      <c r="F2" s="57"/>
      <c r="G2" s="57"/>
      <c r="H2" s="57"/>
      <c r="I2" s="57"/>
      <c r="J2" s="57"/>
      <c r="K2" s="57" t="s">
        <v>4</v>
      </c>
      <c r="L2" s="57" t="s">
        <v>182</v>
      </c>
      <c r="M2" s="58" t="s">
        <v>187</v>
      </c>
      <c r="N2" s="68" t="s">
        <v>429</v>
      </c>
      <c r="O2" s="57"/>
      <c r="P2" s="57"/>
      <c r="Q2" s="57"/>
      <c r="R2" s="57"/>
      <c r="S2" s="57"/>
      <c r="T2" s="57"/>
      <c r="U2" s="57" t="s">
        <v>85</v>
      </c>
      <c r="V2" s="57" t="s">
        <v>115</v>
      </c>
      <c r="W2" s="58" t="s">
        <v>79</v>
      </c>
      <c r="X2" s="57"/>
      <c r="Y2" s="57"/>
      <c r="Z2" s="57"/>
      <c r="AA2" s="57" t="s">
        <v>359</v>
      </c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"/>
    </row>
    <row r="3" spans="1:40" x14ac:dyDescent="0.25">
      <c r="A3" s="1"/>
      <c r="B3" s="7"/>
      <c r="C3" s="7"/>
      <c r="D3" s="2"/>
      <c r="E3" s="7"/>
      <c r="F3" s="19" t="s">
        <v>4</v>
      </c>
      <c r="G3" s="37" t="s">
        <v>182</v>
      </c>
      <c r="H3" s="61" t="s">
        <v>187</v>
      </c>
      <c r="I3" s="19" t="s">
        <v>429</v>
      </c>
      <c r="J3" s="20"/>
      <c r="K3" s="20">
        <v>24</v>
      </c>
      <c r="L3" s="34">
        <v>10</v>
      </c>
      <c r="M3" s="20">
        <v>21</v>
      </c>
      <c r="N3" s="34">
        <v>29</v>
      </c>
      <c r="O3" s="34">
        <v>-1</v>
      </c>
      <c r="P3" s="47" t="s">
        <v>126</v>
      </c>
      <c r="Q3" s="36" t="s">
        <v>85</v>
      </c>
      <c r="R3" s="18" t="s">
        <v>115</v>
      </c>
      <c r="S3" s="56" t="s">
        <v>79</v>
      </c>
      <c r="T3" s="18"/>
      <c r="U3" s="18">
        <v>48</v>
      </c>
      <c r="V3" s="24">
        <v>57</v>
      </c>
      <c r="W3" s="18">
        <v>73</v>
      </c>
      <c r="X3" s="24">
        <v>-1</v>
      </c>
      <c r="Y3" s="40" t="s">
        <v>227</v>
      </c>
      <c r="Z3" s="49" t="s">
        <v>228</v>
      </c>
      <c r="AA3" s="52">
        <v>83</v>
      </c>
      <c r="AB3" s="49" t="s">
        <v>208</v>
      </c>
      <c r="AC3" s="52">
        <v>-1</v>
      </c>
      <c r="AD3" s="29" t="s">
        <v>196</v>
      </c>
      <c r="AE3" s="27">
        <v>59</v>
      </c>
      <c r="AF3" s="27" t="s">
        <v>211</v>
      </c>
      <c r="AG3" s="27">
        <v>21</v>
      </c>
      <c r="AH3" s="27" t="s">
        <v>428</v>
      </c>
      <c r="AI3" s="27">
        <v>10</v>
      </c>
      <c r="AJ3" s="27"/>
      <c r="AK3" s="27"/>
      <c r="AL3" s="42" t="s">
        <v>126</v>
      </c>
      <c r="AM3" s="44"/>
      <c r="AN3" s="12"/>
    </row>
    <row r="4" spans="1:40" x14ac:dyDescent="0.25">
      <c r="A4" s="7" t="s">
        <v>0</v>
      </c>
      <c r="B4" s="1" t="s">
        <v>1</v>
      </c>
      <c r="C4" s="2" t="s">
        <v>5</v>
      </c>
      <c r="D4" s="2" t="s">
        <v>17</v>
      </c>
      <c r="E4" s="2" t="s">
        <v>50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3</v>
      </c>
      <c r="L4" s="35" t="s">
        <v>3</v>
      </c>
      <c r="M4" s="19" t="s">
        <v>3</v>
      </c>
      <c r="N4" s="35" t="s">
        <v>3</v>
      </c>
      <c r="O4" s="35" t="s">
        <v>3</v>
      </c>
      <c r="P4" s="47" t="s">
        <v>3</v>
      </c>
      <c r="Q4" s="36" t="s">
        <v>2</v>
      </c>
      <c r="R4" s="21" t="s">
        <v>2</v>
      </c>
      <c r="S4" s="21" t="s">
        <v>2</v>
      </c>
      <c r="T4" s="25" t="s">
        <v>2</v>
      </c>
      <c r="U4" s="25" t="s">
        <v>3</v>
      </c>
      <c r="V4" s="25" t="s">
        <v>3</v>
      </c>
      <c r="W4" s="21" t="s">
        <v>3</v>
      </c>
      <c r="X4" s="25" t="s">
        <v>3</v>
      </c>
      <c r="Y4" s="40" t="s">
        <v>16</v>
      </c>
      <c r="Z4" s="49" t="s">
        <v>2</v>
      </c>
      <c r="AA4" s="53" t="s">
        <v>3</v>
      </c>
      <c r="AB4" s="49" t="s">
        <v>2</v>
      </c>
      <c r="AC4" s="53" t="s">
        <v>3</v>
      </c>
      <c r="AD4" s="29" t="s">
        <v>2</v>
      </c>
      <c r="AE4" s="28" t="s">
        <v>3</v>
      </c>
      <c r="AF4" s="28" t="s">
        <v>2</v>
      </c>
      <c r="AG4" s="28" t="s">
        <v>3</v>
      </c>
      <c r="AH4" s="28" t="s">
        <v>2</v>
      </c>
      <c r="AI4" s="28" t="s">
        <v>3</v>
      </c>
      <c r="AJ4" s="28" t="s">
        <v>2</v>
      </c>
      <c r="AK4" s="28" t="s">
        <v>3</v>
      </c>
      <c r="AL4" s="42" t="s">
        <v>3</v>
      </c>
      <c r="AM4" s="45" t="s">
        <v>16</v>
      </c>
    </row>
    <row r="5" spans="1:40" x14ac:dyDescent="0.25">
      <c r="A5" s="74">
        <v>1</v>
      </c>
      <c r="B5" s="74" t="s">
        <v>383</v>
      </c>
      <c r="C5" s="74" t="s">
        <v>77</v>
      </c>
      <c r="D5" s="74">
        <v>2001</v>
      </c>
      <c r="E5" s="74" t="s">
        <v>352</v>
      </c>
      <c r="F5" s="2"/>
      <c r="G5" s="2"/>
      <c r="H5" s="38">
        <v>3</v>
      </c>
      <c r="I5" s="38"/>
      <c r="J5" s="38"/>
      <c r="K5" s="14">
        <v>0</v>
      </c>
      <c r="L5" s="14">
        <v>0</v>
      </c>
      <c r="M5" s="14">
        <f>50-(H5*$M$121)+$M$121</f>
        <v>45.238095238095241</v>
      </c>
      <c r="N5" s="14">
        <v>0</v>
      </c>
      <c r="O5" s="14">
        <f t="shared" ref="O5:O36" si="0">50-(J5*$O$121)+$O$121</f>
        <v>0</v>
      </c>
      <c r="P5" s="41">
        <f t="shared" ref="P5:P36" si="1">MAX(K5:O5)</f>
        <v>45.238095238095241</v>
      </c>
      <c r="Q5" s="32">
        <v>5</v>
      </c>
      <c r="R5" s="38">
        <v>4</v>
      </c>
      <c r="S5" s="38">
        <v>5</v>
      </c>
      <c r="T5" s="48"/>
      <c r="U5" s="26">
        <f>100-(Q5*$U$121)+$U$121</f>
        <v>91.666666666666657</v>
      </c>
      <c r="V5" s="26">
        <f>100-(R5*$V$121)+$V$121</f>
        <v>94.73684210526315</v>
      </c>
      <c r="W5" s="26">
        <f t="shared" ref="W5:W17" si="2">100-(S5*$W$121)+$W$121</f>
        <v>94.520547945205479</v>
      </c>
      <c r="X5" s="26">
        <f t="shared" ref="X5:X36" si="3">100-(T5*$X$121)+$X$121</f>
        <v>0</v>
      </c>
      <c r="Y5" s="41">
        <f t="shared" ref="Y5:Y36" si="4">LARGE(U5:X5,1)+LARGE(U5:X5,2)</f>
        <v>189.25739005046864</v>
      </c>
      <c r="Z5" s="51">
        <v>10</v>
      </c>
      <c r="AA5" s="43">
        <f t="shared" ref="AA5:AA30" si="5">150-(Z5*$AA$121)+$AA$121</f>
        <v>133.73493975903614</v>
      </c>
      <c r="AB5" s="51"/>
      <c r="AC5" s="43">
        <f t="shared" ref="AC5:AC36" si="6">150-(AB5*$AC$121)+$AC$121</f>
        <v>0</v>
      </c>
      <c r="AD5" s="32">
        <v>3</v>
      </c>
      <c r="AE5" s="14">
        <f>25-(AD5*$AE$121)+$AE$121</f>
        <v>24.152542372881356</v>
      </c>
      <c r="AF5" s="31"/>
      <c r="AG5" s="14"/>
      <c r="AH5" s="31"/>
      <c r="AI5" s="14"/>
      <c r="AJ5" s="31"/>
      <c r="AK5" s="14"/>
      <c r="AL5" s="43">
        <f t="shared" ref="AL5:AL36" si="7">MAX(AE5,AG5,AI5,AK5)</f>
        <v>24.152542372881356</v>
      </c>
      <c r="AM5" s="46">
        <f t="shared" ref="AM5:AM36" si="8">P5+Y5+AA5+AC5+AL5</f>
        <v>392.38296742048135</v>
      </c>
    </row>
    <row r="6" spans="1:40" x14ac:dyDescent="0.25">
      <c r="A6" s="74">
        <v>2</v>
      </c>
      <c r="B6" s="74" t="s">
        <v>285</v>
      </c>
      <c r="C6" s="74" t="s">
        <v>8</v>
      </c>
      <c r="D6" s="74">
        <v>2001</v>
      </c>
      <c r="E6" s="74" t="s">
        <v>352</v>
      </c>
      <c r="F6" s="2"/>
      <c r="G6" s="2"/>
      <c r="H6" s="38">
        <v>2</v>
      </c>
      <c r="I6" s="38"/>
      <c r="J6" s="38"/>
      <c r="K6" s="14">
        <v>0</v>
      </c>
      <c r="L6" s="14">
        <v>0</v>
      </c>
      <c r="M6" s="14">
        <f>50-(H6*$M$121)+$M$121</f>
        <v>47.61904761904762</v>
      </c>
      <c r="N6" s="14">
        <v>0</v>
      </c>
      <c r="O6" s="14">
        <f t="shared" si="0"/>
        <v>0</v>
      </c>
      <c r="P6" s="41">
        <f t="shared" si="1"/>
        <v>47.61904761904762</v>
      </c>
      <c r="Q6" s="32">
        <v>3</v>
      </c>
      <c r="R6" s="38">
        <v>3</v>
      </c>
      <c r="S6" s="38">
        <v>2</v>
      </c>
      <c r="T6" s="31"/>
      <c r="U6" s="26">
        <f>100-(Q6*$U$121)+$U$121</f>
        <v>95.833333333333329</v>
      </c>
      <c r="V6" s="26">
        <f>100-(R6*$V$121)+$V$121</f>
        <v>96.491228070175438</v>
      </c>
      <c r="W6" s="26">
        <f t="shared" si="2"/>
        <v>98.63013698630138</v>
      </c>
      <c r="X6" s="26">
        <f t="shared" si="3"/>
        <v>0</v>
      </c>
      <c r="Y6" s="41">
        <f t="shared" si="4"/>
        <v>195.1213650564768</v>
      </c>
      <c r="Z6" s="51">
        <v>5</v>
      </c>
      <c r="AA6" s="43">
        <f t="shared" si="5"/>
        <v>142.77108433734941</v>
      </c>
      <c r="AB6" s="51"/>
      <c r="AC6" s="43">
        <f t="shared" si="6"/>
        <v>0</v>
      </c>
      <c r="AD6" s="32"/>
      <c r="AE6" s="14"/>
      <c r="AF6" s="31"/>
      <c r="AG6" s="14"/>
      <c r="AH6" s="31"/>
      <c r="AI6" s="14"/>
      <c r="AJ6" s="31"/>
      <c r="AK6" s="14"/>
      <c r="AL6" s="43">
        <f t="shared" si="7"/>
        <v>0</v>
      </c>
      <c r="AM6" s="46">
        <f t="shared" si="8"/>
        <v>385.51149701287386</v>
      </c>
    </row>
    <row r="7" spans="1:40" x14ac:dyDescent="0.25">
      <c r="A7" s="74">
        <v>3</v>
      </c>
      <c r="B7" s="74" t="s">
        <v>288</v>
      </c>
      <c r="C7" s="74" t="s">
        <v>372</v>
      </c>
      <c r="D7" s="74">
        <v>2001</v>
      </c>
      <c r="E7" s="74" t="s">
        <v>352</v>
      </c>
      <c r="F7" s="2">
        <v>1</v>
      </c>
      <c r="G7" s="2"/>
      <c r="H7" s="38"/>
      <c r="I7" s="38"/>
      <c r="J7" s="38"/>
      <c r="K7" s="14">
        <f>50-(F7*$K$121)+$K$121</f>
        <v>50</v>
      </c>
      <c r="L7" s="14">
        <v>0</v>
      </c>
      <c r="M7" s="14">
        <v>0</v>
      </c>
      <c r="N7" s="14">
        <v>0</v>
      </c>
      <c r="O7" s="14">
        <f t="shared" si="0"/>
        <v>0</v>
      </c>
      <c r="P7" s="41">
        <f t="shared" si="1"/>
        <v>50</v>
      </c>
      <c r="Q7" s="32">
        <v>2</v>
      </c>
      <c r="R7" s="38">
        <v>5</v>
      </c>
      <c r="S7" s="38">
        <v>13</v>
      </c>
      <c r="T7" s="31"/>
      <c r="U7" s="26">
        <f>100-(Q7*$U$121)+$U$121</f>
        <v>97.916666666666657</v>
      </c>
      <c r="V7" s="26">
        <f>100-(R7*$V$121)+$V$121</f>
        <v>92.982456140350877</v>
      </c>
      <c r="W7" s="26">
        <f t="shared" si="2"/>
        <v>83.561643835616437</v>
      </c>
      <c r="X7" s="26">
        <f t="shared" si="3"/>
        <v>0</v>
      </c>
      <c r="Y7" s="41">
        <f t="shared" si="4"/>
        <v>190.89912280701753</v>
      </c>
      <c r="Z7" s="51">
        <v>21</v>
      </c>
      <c r="AA7" s="43">
        <f t="shared" si="5"/>
        <v>113.85542168674698</v>
      </c>
      <c r="AB7" s="51"/>
      <c r="AC7" s="43">
        <f t="shared" si="6"/>
        <v>0</v>
      </c>
      <c r="AD7" s="32">
        <v>4</v>
      </c>
      <c r="AE7" s="14">
        <f>25-(AD7*$AE$121)+$AE$121</f>
        <v>23.728813559322035</v>
      </c>
      <c r="AF7" s="31"/>
      <c r="AG7" s="14"/>
      <c r="AH7" s="31"/>
      <c r="AI7" s="14"/>
      <c r="AJ7" s="31"/>
      <c r="AK7" s="14"/>
      <c r="AL7" s="43">
        <f t="shared" si="7"/>
        <v>23.728813559322035</v>
      </c>
      <c r="AM7" s="46">
        <f t="shared" si="8"/>
        <v>378.48335805308653</v>
      </c>
    </row>
    <row r="8" spans="1:40" x14ac:dyDescent="0.25">
      <c r="A8" s="3">
        <v>4</v>
      </c>
      <c r="B8" s="3" t="s">
        <v>278</v>
      </c>
      <c r="C8" s="3" t="s">
        <v>10</v>
      </c>
      <c r="D8" s="3">
        <v>2001</v>
      </c>
      <c r="E8" s="22" t="s">
        <v>352</v>
      </c>
      <c r="F8" s="2"/>
      <c r="G8" s="2"/>
      <c r="H8" s="38"/>
      <c r="I8" s="38">
        <v>9</v>
      </c>
      <c r="J8" s="38"/>
      <c r="K8" s="14">
        <v>0</v>
      </c>
      <c r="L8" s="14">
        <v>0</v>
      </c>
      <c r="M8" s="14">
        <v>0</v>
      </c>
      <c r="N8" s="14">
        <f>50-(I8*$N$121)+$N$121</f>
        <v>36.206896551724142</v>
      </c>
      <c r="O8" s="14">
        <f t="shared" si="0"/>
        <v>0</v>
      </c>
      <c r="P8" s="41">
        <f t="shared" si="1"/>
        <v>36.206896551724142</v>
      </c>
      <c r="Q8" s="32">
        <v>13</v>
      </c>
      <c r="R8" s="38">
        <v>16</v>
      </c>
      <c r="S8" s="38">
        <v>11</v>
      </c>
      <c r="T8" s="48"/>
      <c r="U8" s="26">
        <f>100-(Q8*$U$121)+$U$121</f>
        <v>74.999999999999986</v>
      </c>
      <c r="V8" s="26">
        <f>100-(R8*$V$121)+$V$121</f>
        <v>73.68421052631578</v>
      </c>
      <c r="W8" s="26">
        <f t="shared" si="2"/>
        <v>86.301369863013704</v>
      </c>
      <c r="X8" s="26">
        <f t="shared" si="3"/>
        <v>0</v>
      </c>
      <c r="Y8" s="41">
        <f t="shared" si="4"/>
        <v>161.30136986301369</v>
      </c>
      <c r="Z8" s="51">
        <v>8</v>
      </c>
      <c r="AA8" s="43">
        <f t="shared" si="5"/>
        <v>137.34939759036143</v>
      </c>
      <c r="AB8" s="51"/>
      <c r="AC8" s="43">
        <f t="shared" si="6"/>
        <v>0</v>
      </c>
      <c r="AD8" s="32">
        <v>2</v>
      </c>
      <c r="AE8" s="14">
        <f>25-(AD8*$AE$121)+$AE$121</f>
        <v>24.576271186440678</v>
      </c>
      <c r="AF8" s="31">
        <v>2</v>
      </c>
      <c r="AG8" s="14">
        <f>25-(AF8*$AG$121)+$AG$121</f>
        <v>23.80952380952381</v>
      </c>
      <c r="AH8" s="31"/>
      <c r="AI8" s="14"/>
      <c r="AJ8" s="31"/>
      <c r="AK8" s="14"/>
      <c r="AL8" s="43">
        <f t="shared" si="7"/>
        <v>24.576271186440678</v>
      </c>
      <c r="AM8" s="46">
        <f t="shared" si="8"/>
        <v>359.43393519153994</v>
      </c>
    </row>
    <row r="9" spans="1:40" x14ac:dyDescent="0.25">
      <c r="A9" s="3">
        <v>5</v>
      </c>
      <c r="B9" s="1" t="s">
        <v>381</v>
      </c>
      <c r="C9" s="1" t="s">
        <v>330</v>
      </c>
      <c r="D9" s="1">
        <v>2001</v>
      </c>
      <c r="E9" s="1" t="s">
        <v>352</v>
      </c>
      <c r="F9" s="59"/>
      <c r="G9" s="2"/>
      <c r="H9" s="38"/>
      <c r="I9" s="38"/>
      <c r="J9" s="38"/>
      <c r="K9" s="14">
        <v>0</v>
      </c>
      <c r="L9" s="14">
        <v>0</v>
      </c>
      <c r="M9" s="14">
        <v>0</v>
      </c>
      <c r="N9" s="14">
        <v>0</v>
      </c>
      <c r="O9" s="14">
        <f t="shared" si="0"/>
        <v>0</v>
      </c>
      <c r="P9" s="41">
        <f t="shared" si="1"/>
        <v>0</v>
      </c>
      <c r="Q9" s="32">
        <v>4</v>
      </c>
      <c r="R9" s="38">
        <v>14</v>
      </c>
      <c r="S9" s="38">
        <v>6</v>
      </c>
      <c r="T9" s="31"/>
      <c r="U9" s="26">
        <f>100-(Q9*$U$121)+$U$121</f>
        <v>93.75</v>
      </c>
      <c r="V9" s="26">
        <f>100-(R9*$V$121)+$V$121</f>
        <v>77.192982456140342</v>
      </c>
      <c r="W9" s="26">
        <f t="shared" si="2"/>
        <v>93.150684931506859</v>
      </c>
      <c r="X9" s="26">
        <f t="shared" si="3"/>
        <v>0</v>
      </c>
      <c r="Y9" s="41">
        <f t="shared" si="4"/>
        <v>186.90068493150687</v>
      </c>
      <c r="Z9" s="51">
        <v>18</v>
      </c>
      <c r="AA9" s="43">
        <f t="shared" si="5"/>
        <v>119.27710843373494</v>
      </c>
      <c r="AB9" s="51"/>
      <c r="AC9" s="43">
        <f t="shared" si="6"/>
        <v>0</v>
      </c>
      <c r="AD9" s="32"/>
      <c r="AE9" s="14"/>
      <c r="AF9" s="31">
        <v>1</v>
      </c>
      <c r="AG9" s="14">
        <f>25-(AF9*$AG$121)+$AG$121</f>
        <v>25</v>
      </c>
      <c r="AH9" s="31"/>
      <c r="AI9" s="14"/>
      <c r="AJ9" s="31"/>
      <c r="AK9" s="14"/>
      <c r="AL9" s="43">
        <f t="shared" si="7"/>
        <v>25</v>
      </c>
      <c r="AM9" s="46">
        <f t="shared" si="8"/>
        <v>331.17779336524183</v>
      </c>
    </row>
    <row r="10" spans="1:40" x14ac:dyDescent="0.25">
      <c r="A10" s="3">
        <v>6</v>
      </c>
      <c r="B10" s="3" t="s">
        <v>281</v>
      </c>
      <c r="C10" s="3" t="s">
        <v>8</v>
      </c>
      <c r="D10" s="3">
        <v>1992</v>
      </c>
      <c r="E10" s="1" t="s">
        <v>103</v>
      </c>
      <c r="F10" s="59"/>
      <c r="G10" s="2"/>
      <c r="H10" s="38">
        <v>1</v>
      </c>
      <c r="I10" s="38"/>
      <c r="J10" s="38"/>
      <c r="K10" s="14">
        <v>0</v>
      </c>
      <c r="L10" s="14">
        <v>0</v>
      </c>
      <c r="M10" s="14">
        <f>50-(H10*$M$121)+$M$121</f>
        <v>50</v>
      </c>
      <c r="N10" s="14">
        <v>0</v>
      </c>
      <c r="O10" s="14">
        <f t="shared" si="0"/>
        <v>0</v>
      </c>
      <c r="P10" s="41">
        <f t="shared" si="1"/>
        <v>50</v>
      </c>
      <c r="Q10" s="32"/>
      <c r="R10" s="38"/>
      <c r="S10" s="38">
        <v>4</v>
      </c>
      <c r="T10" s="31"/>
      <c r="U10" s="26">
        <v>0</v>
      </c>
      <c r="V10" s="26">
        <v>0</v>
      </c>
      <c r="W10" s="26">
        <f t="shared" si="2"/>
        <v>95.890410958904113</v>
      </c>
      <c r="X10" s="26">
        <f t="shared" si="3"/>
        <v>0</v>
      </c>
      <c r="Y10" s="41">
        <f t="shared" si="4"/>
        <v>95.890410958904113</v>
      </c>
      <c r="Z10" s="51">
        <v>9</v>
      </c>
      <c r="AA10" s="43">
        <f t="shared" si="5"/>
        <v>135.54216867469879</v>
      </c>
      <c r="AB10" s="51"/>
      <c r="AC10" s="43">
        <f t="shared" si="6"/>
        <v>0</v>
      </c>
      <c r="AD10" s="32">
        <v>1</v>
      </c>
      <c r="AE10" s="14">
        <f>25-(AD10*$AE$121)+$AE$121</f>
        <v>25</v>
      </c>
      <c r="AF10" s="31"/>
      <c r="AG10" s="14"/>
      <c r="AH10" s="31"/>
      <c r="AI10" s="14"/>
      <c r="AJ10" s="31"/>
      <c r="AK10" s="14"/>
      <c r="AL10" s="43">
        <f t="shared" si="7"/>
        <v>25</v>
      </c>
      <c r="AM10" s="46">
        <f t="shared" si="8"/>
        <v>306.43257963360293</v>
      </c>
    </row>
    <row r="11" spans="1:40" x14ac:dyDescent="0.25">
      <c r="A11" s="3">
        <v>7</v>
      </c>
      <c r="B11" s="1" t="s">
        <v>254</v>
      </c>
      <c r="C11" s="1" t="s">
        <v>193</v>
      </c>
      <c r="D11" s="1">
        <v>1994</v>
      </c>
      <c r="E11" s="1" t="s">
        <v>103</v>
      </c>
      <c r="F11" s="2"/>
      <c r="G11" s="2"/>
      <c r="H11" s="38"/>
      <c r="I11" s="38"/>
      <c r="J11" s="38"/>
      <c r="K11" s="14">
        <v>0</v>
      </c>
      <c r="L11" s="14">
        <v>0</v>
      </c>
      <c r="M11" s="14">
        <v>0</v>
      </c>
      <c r="N11" s="14">
        <v>0</v>
      </c>
      <c r="O11" s="14">
        <f t="shared" si="0"/>
        <v>0</v>
      </c>
      <c r="P11" s="41">
        <f t="shared" si="1"/>
        <v>0</v>
      </c>
      <c r="Q11" s="32"/>
      <c r="R11" s="38">
        <v>8</v>
      </c>
      <c r="S11" s="38">
        <v>9</v>
      </c>
      <c r="T11" s="48"/>
      <c r="U11" s="26">
        <v>0</v>
      </c>
      <c r="V11" s="26">
        <f t="shared" ref="V11:V29" si="9">100-(R11*$V$121)+$V$121</f>
        <v>87.719298245614027</v>
      </c>
      <c r="W11" s="26">
        <f t="shared" si="2"/>
        <v>89.041095890410958</v>
      </c>
      <c r="X11" s="26">
        <f t="shared" si="3"/>
        <v>0</v>
      </c>
      <c r="Y11" s="41">
        <f t="shared" si="4"/>
        <v>176.76039413602498</v>
      </c>
      <c r="Z11" s="51">
        <v>15</v>
      </c>
      <c r="AA11" s="43">
        <f t="shared" si="5"/>
        <v>124.6987951807229</v>
      </c>
      <c r="AB11" s="51"/>
      <c r="AC11" s="43">
        <f t="shared" si="6"/>
        <v>0</v>
      </c>
      <c r="AD11" s="32"/>
      <c r="AE11" s="26"/>
      <c r="AF11" s="31"/>
      <c r="AG11" s="14"/>
      <c r="AH11" s="31"/>
      <c r="AI11" s="14"/>
      <c r="AJ11" s="31"/>
      <c r="AK11" s="14"/>
      <c r="AL11" s="43">
        <f t="shared" si="7"/>
        <v>0</v>
      </c>
      <c r="AM11" s="46">
        <f t="shared" si="8"/>
        <v>301.45918931674788</v>
      </c>
    </row>
    <row r="12" spans="1:40" x14ac:dyDescent="0.25">
      <c r="A12" s="3">
        <v>8</v>
      </c>
      <c r="B12" s="1" t="s">
        <v>388</v>
      </c>
      <c r="C12" s="1" t="s">
        <v>232</v>
      </c>
      <c r="D12" s="1">
        <v>2002</v>
      </c>
      <c r="E12" s="3" t="s">
        <v>352</v>
      </c>
      <c r="F12" s="2"/>
      <c r="G12" s="2"/>
      <c r="H12" s="38"/>
      <c r="I12" s="38"/>
      <c r="J12" s="38"/>
      <c r="K12" s="14">
        <v>0</v>
      </c>
      <c r="L12" s="14">
        <v>0</v>
      </c>
      <c r="M12" s="14">
        <v>0</v>
      </c>
      <c r="N12" s="14">
        <v>0</v>
      </c>
      <c r="O12" s="14">
        <f t="shared" si="0"/>
        <v>0</v>
      </c>
      <c r="P12" s="41">
        <f t="shared" si="1"/>
        <v>0</v>
      </c>
      <c r="Q12" s="32">
        <v>1</v>
      </c>
      <c r="R12" s="38">
        <v>11</v>
      </c>
      <c r="S12" s="38">
        <v>7</v>
      </c>
      <c r="T12" s="31"/>
      <c r="U12" s="26">
        <f t="shared" ref="U12:U19" si="10">100-(Q12*$U$121)+$U$121</f>
        <v>100</v>
      </c>
      <c r="V12" s="26">
        <f t="shared" si="9"/>
        <v>82.456140350877192</v>
      </c>
      <c r="W12" s="26">
        <f t="shared" si="2"/>
        <v>91.780821917808225</v>
      </c>
      <c r="X12" s="26">
        <f t="shared" si="3"/>
        <v>0</v>
      </c>
      <c r="Y12" s="41">
        <f t="shared" si="4"/>
        <v>191.78082191780823</v>
      </c>
      <c r="Z12" s="51">
        <v>39</v>
      </c>
      <c r="AA12" s="43">
        <f t="shared" si="5"/>
        <v>81.325301204819269</v>
      </c>
      <c r="AB12" s="51"/>
      <c r="AC12" s="43">
        <f t="shared" si="6"/>
        <v>0</v>
      </c>
      <c r="AD12" s="32"/>
      <c r="AE12" s="14"/>
      <c r="AF12" s="31">
        <v>3</v>
      </c>
      <c r="AG12" s="14">
        <f>25-(AF12*$AG$121)+$AG$121</f>
        <v>22.61904761904762</v>
      </c>
      <c r="AH12" s="31"/>
      <c r="AI12" s="14"/>
      <c r="AJ12" s="31"/>
      <c r="AK12" s="14"/>
      <c r="AL12" s="43">
        <f t="shared" si="7"/>
        <v>22.61904761904762</v>
      </c>
      <c r="AM12" s="46">
        <f t="shared" si="8"/>
        <v>295.72517074167513</v>
      </c>
    </row>
    <row r="13" spans="1:40" x14ac:dyDescent="0.25">
      <c r="A13" s="74">
        <v>9</v>
      </c>
      <c r="B13" s="74" t="s">
        <v>376</v>
      </c>
      <c r="C13" s="76" t="s">
        <v>259</v>
      </c>
      <c r="D13" s="83">
        <v>1980</v>
      </c>
      <c r="E13" s="76" t="s">
        <v>258</v>
      </c>
      <c r="F13" s="2">
        <v>6</v>
      </c>
      <c r="G13" s="2"/>
      <c r="H13" s="38"/>
      <c r="I13" s="38"/>
      <c r="J13" s="38"/>
      <c r="K13" s="14">
        <f>50-(F13*$K$121)+$K$121</f>
        <v>39.583333333333336</v>
      </c>
      <c r="L13" s="14">
        <v>0</v>
      </c>
      <c r="M13" s="14">
        <v>0</v>
      </c>
      <c r="N13" s="14">
        <v>0</v>
      </c>
      <c r="O13" s="14">
        <f t="shared" si="0"/>
        <v>0</v>
      </c>
      <c r="P13" s="41">
        <f t="shared" si="1"/>
        <v>39.583333333333336</v>
      </c>
      <c r="Q13" s="32">
        <v>20</v>
      </c>
      <c r="R13" s="38">
        <v>26</v>
      </c>
      <c r="S13" s="38">
        <v>15</v>
      </c>
      <c r="T13" s="48"/>
      <c r="U13" s="26">
        <f t="shared" si="10"/>
        <v>60.416666666666664</v>
      </c>
      <c r="V13" s="26">
        <f t="shared" si="9"/>
        <v>56.140350877192986</v>
      </c>
      <c r="W13" s="26">
        <f t="shared" si="2"/>
        <v>80.821917808219183</v>
      </c>
      <c r="X13" s="26">
        <f t="shared" si="3"/>
        <v>0</v>
      </c>
      <c r="Y13" s="41">
        <f t="shared" si="4"/>
        <v>141.23858447488584</v>
      </c>
      <c r="Z13" s="51">
        <v>26</v>
      </c>
      <c r="AA13" s="43">
        <f t="shared" si="5"/>
        <v>104.81927710843374</v>
      </c>
      <c r="AB13" s="51"/>
      <c r="AC13" s="43">
        <f t="shared" si="6"/>
        <v>0</v>
      </c>
      <c r="AD13" s="32"/>
      <c r="AE13" s="26"/>
      <c r="AF13" s="31"/>
      <c r="AG13" s="14"/>
      <c r="AH13" s="31"/>
      <c r="AI13" s="14"/>
      <c r="AJ13" s="31"/>
      <c r="AK13" s="14"/>
      <c r="AL13" s="43">
        <f t="shared" si="7"/>
        <v>0</v>
      </c>
      <c r="AM13" s="46">
        <f t="shared" si="8"/>
        <v>285.64119491665292</v>
      </c>
    </row>
    <row r="14" spans="1:40" x14ac:dyDescent="0.25">
      <c r="A14" s="3">
        <v>10</v>
      </c>
      <c r="B14" s="1" t="s">
        <v>294</v>
      </c>
      <c r="C14" s="1" t="s">
        <v>9</v>
      </c>
      <c r="D14" s="1">
        <v>2001</v>
      </c>
      <c r="E14" s="3" t="s">
        <v>352</v>
      </c>
      <c r="F14" s="2"/>
      <c r="G14" s="2"/>
      <c r="H14" s="38"/>
      <c r="I14" s="38"/>
      <c r="J14" s="38"/>
      <c r="K14" s="14">
        <v>0</v>
      </c>
      <c r="L14" s="14">
        <v>0</v>
      </c>
      <c r="M14" s="14">
        <v>0</v>
      </c>
      <c r="N14" s="14">
        <v>0</v>
      </c>
      <c r="O14" s="14">
        <f t="shared" si="0"/>
        <v>0</v>
      </c>
      <c r="P14" s="41">
        <f t="shared" si="1"/>
        <v>0</v>
      </c>
      <c r="Q14" s="32">
        <v>7</v>
      </c>
      <c r="R14" s="38">
        <v>18</v>
      </c>
      <c r="S14" s="38">
        <v>14</v>
      </c>
      <c r="T14" s="31"/>
      <c r="U14" s="26">
        <f t="shared" si="10"/>
        <v>87.5</v>
      </c>
      <c r="V14" s="26">
        <f t="shared" si="9"/>
        <v>70.175438596491219</v>
      </c>
      <c r="W14" s="26">
        <f t="shared" si="2"/>
        <v>82.191780821917817</v>
      </c>
      <c r="X14" s="26">
        <f t="shared" si="3"/>
        <v>0</v>
      </c>
      <c r="Y14" s="41">
        <f t="shared" si="4"/>
        <v>169.6917808219178</v>
      </c>
      <c r="Z14" s="51">
        <v>22</v>
      </c>
      <c r="AA14" s="43">
        <f t="shared" si="5"/>
        <v>112.04819277108433</v>
      </c>
      <c r="AB14" s="51"/>
      <c r="AC14" s="43">
        <f t="shared" si="6"/>
        <v>0</v>
      </c>
      <c r="AD14" s="32"/>
      <c r="AE14" s="26"/>
      <c r="AF14" s="31"/>
      <c r="AG14" s="14"/>
      <c r="AH14" s="31"/>
      <c r="AI14" s="14"/>
      <c r="AJ14" s="31"/>
      <c r="AK14" s="14"/>
      <c r="AL14" s="43">
        <f t="shared" si="7"/>
        <v>0</v>
      </c>
      <c r="AM14" s="46">
        <f t="shared" si="8"/>
        <v>281.73997359300211</v>
      </c>
    </row>
    <row r="15" spans="1:40" x14ac:dyDescent="0.25">
      <c r="A15" s="3">
        <v>11</v>
      </c>
      <c r="B15" s="1" t="s">
        <v>266</v>
      </c>
      <c r="C15" s="1" t="s">
        <v>23</v>
      </c>
      <c r="D15" s="1">
        <v>2001</v>
      </c>
      <c r="E15" s="1" t="s">
        <v>352</v>
      </c>
      <c r="F15" s="2">
        <v>10</v>
      </c>
      <c r="G15" s="2">
        <v>1</v>
      </c>
      <c r="H15" s="38"/>
      <c r="I15" s="38"/>
      <c r="J15" s="38"/>
      <c r="K15" s="14">
        <f>50-(F15*$K$121)+$K$121</f>
        <v>31.249999999999996</v>
      </c>
      <c r="L15" s="14">
        <f>50-(G15*$L$121)+$L$121</f>
        <v>50</v>
      </c>
      <c r="M15" s="14">
        <v>0</v>
      </c>
      <c r="N15" s="14">
        <v>0</v>
      </c>
      <c r="O15" s="14">
        <f t="shared" si="0"/>
        <v>0</v>
      </c>
      <c r="P15" s="41">
        <f t="shared" si="1"/>
        <v>50</v>
      </c>
      <c r="Q15" s="32">
        <v>15</v>
      </c>
      <c r="R15" s="38">
        <v>27</v>
      </c>
      <c r="S15" s="38">
        <v>27</v>
      </c>
      <c r="T15" s="48"/>
      <c r="U15" s="26">
        <f t="shared" si="10"/>
        <v>70.833333333333329</v>
      </c>
      <c r="V15" s="26">
        <f t="shared" si="9"/>
        <v>54.385964912280706</v>
      </c>
      <c r="W15" s="26">
        <f t="shared" si="2"/>
        <v>64.38356164383562</v>
      </c>
      <c r="X15" s="26">
        <f t="shared" si="3"/>
        <v>0</v>
      </c>
      <c r="Y15" s="41">
        <f t="shared" si="4"/>
        <v>135.21689497716895</v>
      </c>
      <c r="Z15" s="51">
        <v>42</v>
      </c>
      <c r="AA15" s="43">
        <f t="shared" si="5"/>
        <v>75.903614457831324</v>
      </c>
      <c r="AB15" s="51"/>
      <c r="AC15" s="43">
        <f t="shared" si="6"/>
        <v>0</v>
      </c>
      <c r="AD15" s="32">
        <v>19</v>
      </c>
      <c r="AE15" s="14">
        <f>25-(AD15*$AE$121)+$AE$121</f>
        <v>17.372881355932204</v>
      </c>
      <c r="AF15" s="31"/>
      <c r="AG15" s="14"/>
      <c r="AH15" s="31"/>
      <c r="AI15" s="14"/>
      <c r="AJ15" s="31"/>
      <c r="AK15" s="14"/>
      <c r="AL15" s="43">
        <f t="shared" si="7"/>
        <v>17.372881355932204</v>
      </c>
      <c r="AM15" s="46">
        <f t="shared" si="8"/>
        <v>278.49339079093244</v>
      </c>
    </row>
    <row r="16" spans="1:40" x14ac:dyDescent="0.25">
      <c r="A16" s="3">
        <v>12</v>
      </c>
      <c r="B16" s="1" t="s">
        <v>295</v>
      </c>
      <c r="C16" s="1" t="s">
        <v>42</v>
      </c>
      <c r="D16" s="1">
        <v>2001</v>
      </c>
      <c r="E16" s="1" t="s">
        <v>352</v>
      </c>
      <c r="F16" s="2"/>
      <c r="G16" s="2"/>
      <c r="H16" s="38"/>
      <c r="I16" s="38">
        <v>11</v>
      </c>
      <c r="J16" s="38"/>
      <c r="K16" s="14">
        <v>0</v>
      </c>
      <c r="L16" s="14">
        <v>0</v>
      </c>
      <c r="M16" s="14">
        <v>0</v>
      </c>
      <c r="N16" s="14">
        <f>50-(I16*$N$121)+$N$121</f>
        <v>32.758620689655174</v>
      </c>
      <c r="O16" s="14">
        <f t="shared" si="0"/>
        <v>0</v>
      </c>
      <c r="P16" s="41">
        <f t="shared" si="1"/>
        <v>32.758620689655174</v>
      </c>
      <c r="Q16" s="32">
        <v>9</v>
      </c>
      <c r="R16" s="38">
        <v>37</v>
      </c>
      <c r="S16" s="38">
        <v>41</v>
      </c>
      <c r="T16" s="48"/>
      <c r="U16" s="26">
        <f t="shared" si="10"/>
        <v>83.333333333333329</v>
      </c>
      <c r="V16" s="26">
        <f t="shared" si="9"/>
        <v>36.842105263157897</v>
      </c>
      <c r="W16" s="26">
        <f t="shared" si="2"/>
        <v>45.205479452054796</v>
      </c>
      <c r="X16" s="26">
        <f t="shared" si="3"/>
        <v>0</v>
      </c>
      <c r="Y16" s="41">
        <f t="shared" si="4"/>
        <v>128.53881278538813</v>
      </c>
      <c r="Z16" s="51">
        <v>34</v>
      </c>
      <c r="AA16" s="43">
        <f t="shared" si="5"/>
        <v>90.361445783132524</v>
      </c>
      <c r="AB16" s="51"/>
      <c r="AC16" s="43">
        <f t="shared" si="6"/>
        <v>0</v>
      </c>
      <c r="AD16" s="32">
        <v>10</v>
      </c>
      <c r="AE16" s="14">
        <f>25-(AD16*$AE$121)+$AE$121</f>
        <v>21.186440677966104</v>
      </c>
      <c r="AF16" s="31">
        <v>10</v>
      </c>
      <c r="AG16" s="14">
        <f>25-(AF16*$AG$121)+$AG$121</f>
        <v>14.285714285714285</v>
      </c>
      <c r="AH16" s="31"/>
      <c r="AI16" s="14"/>
      <c r="AJ16" s="31"/>
      <c r="AK16" s="14"/>
      <c r="AL16" s="43">
        <f t="shared" si="7"/>
        <v>21.186440677966104</v>
      </c>
      <c r="AM16" s="46">
        <f t="shared" si="8"/>
        <v>272.84531993614195</v>
      </c>
    </row>
    <row r="17" spans="1:39" x14ac:dyDescent="0.25">
      <c r="A17" s="3">
        <v>13</v>
      </c>
      <c r="B17" s="1" t="s">
        <v>421</v>
      </c>
      <c r="C17" s="1" t="s">
        <v>139</v>
      </c>
      <c r="D17" s="1">
        <v>2001</v>
      </c>
      <c r="E17" s="1" t="s">
        <v>352</v>
      </c>
      <c r="F17" s="2"/>
      <c r="G17" s="2"/>
      <c r="H17" s="38"/>
      <c r="I17" s="38">
        <v>3</v>
      </c>
      <c r="J17" s="38"/>
      <c r="K17" s="14">
        <v>0</v>
      </c>
      <c r="L17" s="14">
        <v>0</v>
      </c>
      <c r="M17" s="14">
        <v>0</v>
      </c>
      <c r="N17" s="14">
        <f>50-(I17*$N$121)+$N$121</f>
        <v>46.551724137931039</v>
      </c>
      <c r="O17" s="14">
        <f t="shared" si="0"/>
        <v>0</v>
      </c>
      <c r="P17" s="41">
        <f t="shared" si="1"/>
        <v>46.551724137931039</v>
      </c>
      <c r="Q17" s="32">
        <v>16</v>
      </c>
      <c r="R17" s="38">
        <v>21</v>
      </c>
      <c r="S17" s="38">
        <v>25</v>
      </c>
      <c r="T17" s="48"/>
      <c r="U17" s="26">
        <f t="shared" si="10"/>
        <v>68.749999999999986</v>
      </c>
      <c r="V17" s="26">
        <f t="shared" si="9"/>
        <v>64.912280701754383</v>
      </c>
      <c r="W17" s="26">
        <f t="shared" si="2"/>
        <v>67.123287671232887</v>
      </c>
      <c r="X17" s="26">
        <f t="shared" si="3"/>
        <v>0</v>
      </c>
      <c r="Y17" s="41">
        <f t="shared" si="4"/>
        <v>135.87328767123287</v>
      </c>
      <c r="Z17" s="51">
        <v>45</v>
      </c>
      <c r="AA17" s="43">
        <f t="shared" si="5"/>
        <v>70.481927710843365</v>
      </c>
      <c r="AB17" s="51"/>
      <c r="AC17" s="43">
        <f t="shared" si="6"/>
        <v>0</v>
      </c>
      <c r="AD17" s="32">
        <v>34</v>
      </c>
      <c r="AE17" s="14">
        <f>25-(AD17*$AE$121)+$AE$121</f>
        <v>11.016949152542374</v>
      </c>
      <c r="AF17" s="31">
        <v>7</v>
      </c>
      <c r="AG17" s="14">
        <f>25-(AF17*$AG$121)+$AG$121</f>
        <v>17.857142857142854</v>
      </c>
      <c r="AH17" s="31"/>
      <c r="AI17" s="14"/>
      <c r="AJ17" s="31"/>
      <c r="AK17" s="14"/>
      <c r="AL17" s="43">
        <f t="shared" si="7"/>
        <v>17.857142857142854</v>
      </c>
      <c r="AM17" s="46">
        <f t="shared" si="8"/>
        <v>270.76408237715015</v>
      </c>
    </row>
    <row r="18" spans="1:39" x14ac:dyDescent="0.25">
      <c r="A18" s="3">
        <v>14</v>
      </c>
      <c r="B18" s="1" t="s">
        <v>292</v>
      </c>
      <c r="C18" s="1" t="s">
        <v>293</v>
      </c>
      <c r="D18" s="1">
        <v>1998</v>
      </c>
      <c r="E18" s="3" t="s">
        <v>103</v>
      </c>
      <c r="F18" s="2">
        <v>7</v>
      </c>
      <c r="G18" s="2"/>
      <c r="H18" s="38"/>
      <c r="I18" s="38">
        <v>6</v>
      </c>
      <c r="J18" s="38"/>
      <c r="K18" s="14">
        <f>50-(F18*$K$121)+$K$121</f>
        <v>37.5</v>
      </c>
      <c r="L18" s="14">
        <v>0</v>
      </c>
      <c r="M18" s="14">
        <v>0</v>
      </c>
      <c r="N18" s="14">
        <f>50-(I18*$N$121)+$N$121</f>
        <v>41.379310344827587</v>
      </c>
      <c r="O18" s="14">
        <f t="shared" si="0"/>
        <v>0</v>
      </c>
      <c r="P18" s="41">
        <f t="shared" si="1"/>
        <v>41.379310344827587</v>
      </c>
      <c r="Q18" s="32">
        <v>24</v>
      </c>
      <c r="R18" s="38">
        <v>29</v>
      </c>
      <c r="S18" s="38"/>
      <c r="T18" s="31"/>
      <c r="U18" s="26">
        <f t="shared" si="10"/>
        <v>52.083333333333336</v>
      </c>
      <c r="V18" s="26">
        <f t="shared" si="9"/>
        <v>50.877192982456144</v>
      </c>
      <c r="W18" s="26">
        <v>0</v>
      </c>
      <c r="X18" s="26">
        <f t="shared" si="3"/>
        <v>0</v>
      </c>
      <c r="Y18" s="41">
        <f t="shared" si="4"/>
        <v>102.96052631578948</v>
      </c>
      <c r="Z18" s="51">
        <v>29</v>
      </c>
      <c r="AA18" s="43">
        <f t="shared" si="5"/>
        <v>99.397590361445779</v>
      </c>
      <c r="AB18" s="51"/>
      <c r="AC18" s="43">
        <f t="shared" si="6"/>
        <v>0</v>
      </c>
      <c r="AD18" s="32">
        <v>43</v>
      </c>
      <c r="AE18" s="26">
        <f>25-(AD18*$AE$121)+$AE$121</f>
        <v>7.203389830508474</v>
      </c>
      <c r="AF18" s="31"/>
      <c r="AG18" s="14"/>
      <c r="AH18" s="31"/>
      <c r="AI18" s="14"/>
      <c r="AJ18" s="31"/>
      <c r="AK18" s="14"/>
      <c r="AL18" s="43">
        <f t="shared" si="7"/>
        <v>7.203389830508474</v>
      </c>
      <c r="AM18" s="46">
        <f t="shared" si="8"/>
        <v>250.94081685257132</v>
      </c>
    </row>
    <row r="19" spans="1:39" x14ac:dyDescent="0.25">
      <c r="A19" s="3">
        <v>15</v>
      </c>
      <c r="B19" s="1" t="s">
        <v>397</v>
      </c>
      <c r="C19" s="1" t="s">
        <v>148</v>
      </c>
      <c r="D19" s="1">
        <v>2000</v>
      </c>
      <c r="E19" s="1" t="s">
        <v>236</v>
      </c>
      <c r="F19" s="2"/>
      <c r="G19" s="2"/>
      <c r="H19" s="38"/>
      <c r="I19" s="38"/>
      <c r="J19" s="38"/>
      <c r="K19" s="14">
        <v>0</v>
      </c>
      <c r="L19" s="14">
        <v>0</v>
      </c>
      <c r="M19" s="14">
        <v>0</v>
      </c>
      <c r="N19" s="14">
        <v>0</v>
      </c>
      <c r="O19" s="14">
        <f t="shared" si="0"/>
        <v>0</v>
      </c>
      <c r="P19" s="41">
        <f t="shared" si="1"/>
        <v>0</v>
      </c>
      <c r="Q19" s="32">
        <v>25</v>
      </c>
      <c r="R19" s="38">
        <v>25</v>
      </c>
      <c r="S19" s="38">
        <v>23</v>
      </c>
      <c r="T19" s="48"/>
      <c r="U19" s="26">
        <f t="shared" si="10"/>
        <v>50</v>
      </c>
      <c r="V19" s="26">
        <f t="shared" si="9"/>
        <v>57.894736842105267</v>
      </c>
      <c r="W19" s="26">
        <f>100-(S19*$W$121)+$W$121</f>
        <v>69.863013698630141</v>
      </c>
      <c r="X19" s="26">
        <f t="shared" si="3"/>
        <v>0</v>
      </c>
      <c r="Y19" s="41">
        <f t="shared" si="4"/>
        <v>127.7577505407354</v>
      </c>
      <c r="Z19" s="51">
        <v>30</v>
      </c>
      <c r="AA19" s="43">
        <f t="shared" si="5"/>
        <v>97.590361445783131</v>
      </c>
      <c r="AB19" s="51"/>
      <c r="AC19" s="43">
        <f t="shared" si="6"/>
        <v>0</v>
      </c>
      <c r="AD19" s="32">
        <v>9</v>
      </c>
      <c r="AE19" s="14">
        <f>25-(AD19*$AE$121)+$AE$121</f>
        <v>21.610169491525426</v>
      </c>
      <c r="AF19" s="31">
        <v>9</v>
      </c>
      <c r="AG19" s="14">
        <f>25-(AF19*$AG$121)+$AG$121</f>
        <v>15.476190476190476</v>
      </c>
      <c r="AH19" s="31"/>
      <c r="AI19" s="14"/>
      <c r="AJ19" s="31"/>
      <c r="AK19" s="14"/>
      <c r="AL19" s="43">
        <f t="shared" si="7"/>
        <v>21.610169491525426</v>
      </c>
      <c r="AM19" s="46">
        <f t="shared" si="8"/>
        <v>246.95828147804394</v>
      </c>
    </row>
    <row r="20" spans="1:39" x14ac:dyDescent="0.25">
      <c r="A20" s="74">
        <v>16</v>
      </c>
      <c r="B20" s="76" t="s">
        <v>371</v>
      </c>
      <c r="C20" s="76" t="s">
        <v>372</v>
      </c>
      <c r="D20" s="76">
        <v>1981</v>
      </c>
      <c r="E20" s="74" t="s">
        <v>258</v>
      </c>
      <c r="F20" s="2"/>
      <c r="G20" s="2"/>
      <c r="H20" s="38"/>
      <c r="I20" s="38"/>
      <c r="J20" s="38"/>
      <c r="K20" s="14">
        <v>0</v>
      </c>
      <c r="L20" s="14">
        <v>0</v>
      </c>
      <c r="M20" s="14">
        <v>0</v>
      </c>
      <c r="N20" s="14">
        <v>0</v>
      </c>
      <c r="O20" s="14">
        <f t="shared" si="0"/>
        <v>0</v>
      </c>
      <c r="P20" s="41">
        <f t="shared" si="1"/>
        <v>0</v>
      </c>
      <c r="Q20" s="32"/>
      <c r="R20" s="38">
        <v>1</v>
      </c>
      <c r="S20" s="38"/>
      <c r="T20" s="48"/>
      <c r="U20" s="26">
        <v>0</v>
      </c>
      <c r="V20" s="26">
        <f t="shared" si="9"/>
        <v>100</v>
      </c>
      <c r="W20" s="26">
        <v>0</v>
      </c>
      <c r="X20" s="26">
        <f t="shared" si="3"/>
        <v>0</v>
      </c>
      <c r="Y20" s="41">
        <f t="shared" si="4"/>
        <v>100</v>
      </c>
      <c r="Z20" s="51">
        <v>3</v>
      </c>
      <c r="AA20" s="43">
        <f t="shared" si="5"/>
        <v>146.3855421686747</v>
      </c>
      <c r="AB20" s="51"/>
      <c r="AC20" s="43">
        <f t="shared" si="6"/>
        <v>0</v>
      </c>
      <c r="AD20" s="32"/>
      <c r="AE20" s="14"/>
      <c r="AF20" s="31"/>
      <c r="AG20" s="14"/>
      <c r="AH20" s="31"/>
      <c r="AI20" s="14"/>
      <c r="AJ20" s="31"/>
      <c r="AK20" s="14"/>
      <c r="AL20" s="43">
        <f t="shared" si="7"/>
        <v>0</v>
      </c>
      <c r="AM20" s="46">
        <f t="shared" si="8"/>
        <v>246.3855421686747</v>
      </c>
    </row>
    <row r="21" spans="1:39" x14ac:dyDescent="0.25">
      <c r="A21" s="3">
        <v>17</v>
      </c>
      <c r="B21" s="17" t="s">
        <v>389</v>
      </c>
      <c r="C21" s="5" t="s">
        <v>77</v>
      </c>
      <c r="D21" s="1">
        <v>2000</v>
      </c>
      <c r="E21" s="1" t="s">
        <v>236</v>
      </c>
      <c r="F21" s="2"/>
      <c r="G21" s="2"/>
      <c r="H21" s="38">
        <v>8</v>
      </c>
      <c r="I21" s="38"/>
      <c r="J21" s="38"/>
      <c r="K21" s="14">
        <v>0</v>
      </c>
      <c r="L21" s="14">
        <v>0</v>
      </c>
      <c r="M21" s="14">
        <f>50-(H21*$M$121)+$M$121</f>
        <v>33.333333333333336</v>
      </c>
      <c r="N21" s="14">
        <v>0</v>
      </c>
      <c r="O21" s="14">
        <f t="shared" si="0"/>
        <v>0</v>
      </c>
      <c r="P21" s="41">
        <f t="shared" si="1"/>
        <v>33.333333333333336</v>
      </c>
      <c r="Q21" s="32">
        <v>21</v>
      </c>
      <c r="R21" s="38">
        <v>35</v>
      </c>
      <c r="S21" s="38">
        <v>24</v>
      </c>
      <c r="T21" s="48"/>
      <c r="U21" s="26">
        <f>100-(Q21*$U$121)+$U$121</f>
        <v>58.333333333333336</v>
      </c>
      <c r="V21" s="26">
        <f t="shared" si="9"/>
        <v>40.350877192982459</v>
      </c>
      <c r="W21" s="26">
        <f>100-(S21*$W$121)+$W$121</f>
        <v>68.493150684931507</v>
      </c>
      <c r="X21" s="26">
        <f t="shared" si="3"/>
        <v>0</v>
      </c>
      <c r="Y21" s="41">
        <f t="shared" si="4"/>
        <v>126.82648401826484</v>
      </c>
      <c r="Z21" s="51">
        <v>47</v>
      </c>
      <c r="AA21" s="43">
        <f t="shared" si="5"/>
        <v>66.867469879518069</v>
      </c>
      <c r="AB21" s="51"/>
      <c r="AC21" s="43">
        <f t="shared" si="6"/>
        <v>0</v>
      </c>
      <c r="AD21" s="32">
        <v>18</v>
      </c>
      <c r="AE21" s="14">
        <f>25-(AD21*$AE$121)+$AE$121</f>
        <v>17.796610169491526</v>
      </c>
      <c r="AF21" s="31"/>
      <c r="AG21" s="14"/>
      <c r="AH21" s="31">
        <v>9</v>
      </c>
      <c r="AI21" s="14">
        <f>25-(AH21*$AI$121)+$AI$121</f>
        <v>5</v>
      </c>
      <c r="AJ21" s="31"/>
      <c r="AK21" s="14"/>
      <c r="AL21" s="43">
        <f t="shared" si="7"/>
        <v>17.796610169491526</v>
      </c>
      <c r="AM21" s="46">
        <f t="shared" si="8"/>
        <v>244.82389740060776</v>
      </c>
    </row>
    <row r="22" spans="1:39" x14ac:dyDescent="0.25">
      <c r="A22" s="3">
        <v>18</v>
      </c>
      <c r="B22" s="1" t="s">
        <v>49</v>
      </c>
      <c r="C22" s="1" t="s">
        <v>8</v>
      </c>
      <c r="D22" s="1">
        <v>2002</v>
      </c>
      <c r="E22" s="3" t="s">
        <v>352</v>
      </c>
      <c r="F22" s="2"/>
      <c r="G22" s="2"/>
      <c r="H22" s="38">
        <v>5</v>
      </c>
      <c r="I22" s="38"/>
      <c r="J22" s="38"/>
      <c r="K22" s="14">
        <v>0</v>
      </c>
      <c r="L22" s="14">
        <v>0</v>
      </c>
      <c r="M22" s="14">
        <f>50-(H22*$M$121)+$M$121</f>
        <v>40.476190476190474</v>
      </c>
      <c r="N22" s="14">
        <v>0</v>
      </c>
      <c r="O22" s="14">
        <f t="shared" si="0"/>
        <v>0</v>
      </c>
      <c r="P22" s="41">
        <f t="shared" si="1"/>
        <v>40.476190476190474</v>
      </c>
      <c r="Q22" s="32">
        <v>36</v>
      </c>
      <c r="R22" s="38">
        <v>43</v>
      </c>
      <c r="S22" s="38">
        <v>44</v>
      </c>
      <c r="T22" s="31"/>
      <c r="U22" s="26">
        <f>100-(Q22*$U$121)+$U$121</f>
        <v>27.083333333333332</v>
      </c>
      <c r="V22" s="26">
        <f t="shared" si="9"/>
        <v>26.315789473684212</v>
      </c>
      <c r="W22" s="26">
        <f>100-(S22*$W$121)+$W$121</f>
        <v>41.095890410958901</v>
      </c>
      <c r="X22" s="26">
        <f t="shared" si="3"/>
        <v>0</v>
      </c>
      <c r="Y22" s="41">
        <f t="shared" si="4"/>
        <v>68.17922374429223</v>
      </c>
      <c r="Z22" s="51">
        <v>23</v>
      </c>
      <c r="AA22" s="43">
        <f t="shared" si="5"/>
        <v>110.24096385542168</v>
      </c>
      <c r="AB22" s="51"/>
      <c r="AC22" s="43">
        <f t="shared" si="6"/>
        <v>0</v>
      </c>
      <c r="AD22" s="32">
        <v>11</v>
      </c>
      <c r="AE22" s="14">
        <f>25-(AD22*$AE$121)+$AE$121</f>
        <v>20.762711864406779</v>
      </c>
      <c r="AF22" s="31"/>
      <c r="AG22" s="14"/>
      <c r="AH22" s="31"/>
      <c r="AI22" s="14"/>
      <c r="AJ22" s="31"/>
      <c r="AK22" s="14"/>
      <c r="AL22" s="43">
        <f t="shared" si="7"/>
        <v>20.762711864406779</v>
      </c>
      <c r="AM22" s="46">
        <f t="shared" si="8"/>
        <v>239.65908994031116</v>
      </c>
    </row>
    <row r="23" spans="1:39" x14ac:dyDescent="0.25">
      <c r="A23" s="3">
        <v>19</v>
      </c>
      <c r="B23" s="1" t="s">
        <v>382</v>
      </c>
      <c r="C23" s="1" t="s">
        <v>77</v>
      </c>
      <c r="D23" s="1">
        <v>1989</v>
      </c>
      <c r="E23" s="1" t="s">
        <v>103</v>
      </c>
      <c r="F23" s="2"/>
      <c r="G23" s="2"/>
      <c r="H23" s="38"/>
      <c r="I23" s="38"/>
      <c r="J23" s="38"/>
      <c r="K23" s="14">
        <v>0</v>
      </c>
      <c r="L23" s="14">
        <v>0</v>
      </c>
      <c r="M23" s="14">
        <v>0</v>
      </c>
      <c r="N23" s="14">
        <v>0</v>
      </c>
      <c r="O23" s="14">
        <f t="shared" si="0"/>
        <v>0</v>
      </c>
      <c r="P23" s="41">
        <f t="shared" si="1"/>
        <v>0</v>
      </c>
      <c r="Q23" s="32"/>
      <c r="R23" s="38">
        <v>2</v>
      </c>
      <c r="S23" s="38"/>
      <c r="T23" s="48"/>
      <c r="U23" s="26">
        <v>0</v>
      </c>
      <c r="V23" s="26">
        <f t="shared" si="9"/>
        <v>98.245614035087712</v>
      </c>
      <c r="W23" s="26">
        <v>0</v>
      </c>
      <c r="X23" s="26">
        <f t="shared" si="3"/>
        <v>0</v>
      </c>
      <c r="Y23" s="41">
        <f t="shared" si="4"/>
        <v>98.245614035087712</v>
      </c>
      <c r="Z23" s="51">
        <v>6</v>
      </c>
      <c r="AA23" s="43">
        <f t="shared" si="5"/>
        <v>140.96385542168676</v>
      </c>
      <c r="AB23" s="51"/>
      <c r="AC23" s="43">
        <f t="shared" si="6"/>
        <v>0</v>
      </c>
      <c r="AD23" s="32"/>
      <c r="AE23" s="14"/>
      <c r="AF23" s="31"/>
      <c r="AG23" s="14"/>
      <c r="AH23" s="31"/>
      <c r="AI23" s="14"/>
      <c r="AJ23" s="31"/>
      <c r="AK23" s="14"/>
      <c r="AL23" s="43">
        <f t="shared" si="7"/>
        <v>0</v>
      </c>
      <c r="AM23" s="46">
        <f t="shared" si="8"/>
        <v>239.20946945677446</v>
      </c>
    </row>
    <row r="24" spans="1:39" x14ac:dyDescent="0.25">
      <c r="A24" s="3">
        <v>20</v>
      </c>
      <c r="B24" s="1" t="s">
        <v>39</v>
      </c>
      <c r="C24" s="1" t="s">
        <v>77</v>
      </c>
      <c r="D24" s="1">
        <v>2003</v>
      </c>
      <c r="E24" s="22" t="s">
        <v>352</v>
      </c>
      <c r="F24" s="2"/>
      <c r="G24" s="2"/>
      <c r="H24" s="38"/>
      <c r="I24" s="38"/>
      <c r="J24" s="38"/>
      <c r="K24" s="14">
        <v>0</v>
      </c>
      <c r="L24" s="14">
        <v>0</v>
      </c>
      <c r="M24" s="14">
        <v>0</v>
      </c>
      <c r="N24" s="14">
        <v>0</v>
      </c>
      <c r="O24" s="14">
        <f t="shared" si="0"/>
        <v>0</v>
      </c>
      <c r="P24" s="41">
        <f t="shared" si="1"/>
        <v>0</v>
      </c>
      <c r="Q24" s="32"/>
      <c r="R24" s="38">
        <v>6</v>
      </c>
      <c r="S24" s="38"/>
      <c r="T24" s="48"/>
      <c r="U24" s="26">
        <v>0</v>
      </c>
      <c r="V24" s="26">
        <f t="shared" si="9"/>
        <v>91.228070175438589</v>
      </c>
      <c r="W24" s="26">
        <v>0</v>
      </c>
      <c r="X24" s="26">
        <f t="shared" si="3"/>
        <v>0</v>
      </c>
      <c r="Y24" s="41">
        <f t="shared" si="4"/>
        <v>91.228070175438589</v>
      </c>
      <c r="Z24" s="51">
        <v>7</v>
      </c>
      <c r="AA24" s="43">
        <f t="shared" si="5"/>
        <v>139.15662650602408</v>
      </c>
      <c r="AB24" s="51"/>
      <c r="AC24" s="43">
        <f t="shared" si="6"/>
        <v>0</v>
      </c>
      <c r="AD24" s="32"/>
      <c r="AE24" s="14"/>
      <c r="AF24" s="31"/>
      <c r="AG24" s="14"/>
      <c r="AH24" s="31"/>
      <c r="AI24" s="14"/>
      <c r="AJ24" s="31"/>
      <c r="AK24" s="14"/>
      <c r="AL24" s="43">
        <f t="shared" si="7"/>
        <v>0</v>
      </c>
      <c r="AM24" s="46">
        <f t="shared" si="8"/>
        <v>230.38469668146269</v>
      </c>
    </row>
    <row r="25" spans="1:39" x14ac:dyDescent="0.25">
      <c r="A25" s="3">
        <v>21</v>
      </c>
      <c r="B25" s="1" t="s">
        <v>394</v>
      </c>
      <c r="C25" s="1" t="s">
        <v>12</v>
      </c>
      <c r="D25" s="1">
        <v>2001</v>
      </c>
      <c r="E25" s="1" t="s">
        <v>352</v>
      </c>
      <c r="F25" s="2"/>
      <c r="G25" s="2"/>
      <c r="H25" s="38"/>
      <c r="I25" s="38"/>
      <c r="J25" s="38"/>
      <c r="K25" s="14">
        <v>0</v>
      </c>
      <c r="L25" s="14">
        <v>0</v>
      </c>
      <c r="M25" s="14">
        <v>0</v>
      </c>
      <c r="N25" s="14">
        <v>0</v>
      </c>
      <c r="O25" s="14">
        <f t="shared" si="0"/>
        <v>0</v>
      </c>
      <c r="P25" s="41">
        <f t="shared" si="1"/>
        <v>0</v>
      </c>
      <c r="Q25" s="32">
        <v>22</v>
      </c>
      <c r="R25" s="38">
        <v>15</v>
      </c>
      <c r="S25" s="38">
        <v>19</v>
      </c>
      <c r="T25" s="48"/>
      <c r="U25" s="26">
        <f>100-(Q25*$U$121)+$U$121</f>
        <v>56.25</v>
      </c>
      <c r="V25" s="26">
        <f t="shared" si="9"/>
        <v>75.438596491228068</v>
      </c>
      <c r="W25" s="26">
        <f>100-(S25*$W$121)+$W$121</f>
        <v>75.342465753424662</v>
      </c>
      <c r="X25" s="26">
        <f t="shared" si="3"/>
        <v>0</v>
      </c>
      <c r="Y25" s="41">
        <f t="shared" si="4"/>
        <v>150.78106224465273</v>
      </c>
      <c r="Z25" s="51">
        <v>57</v>
      </c>
      <c r="AA25" s="43">
        <f t="shared" si="5"/>
        <v>48.795180722891558</v>
      </c>
      <c r="AB25" s="51"/>
      <c r="AC25" s="43">
        <f t="shared" si="6"/>
        <v>0</v>
      </c>
      <c r="AD25" s="32"/>
      <c r="AE25" s="14"/>
      <c r="AF25" s="31">
        <v>8</v>
      </c>
      <c r="AG25" s="14">
        <f>25-(AF25*$AG$121)+$AG$121</f>
        <v>16.666666666666668</v>
      </c>
      <c r="AH25" s="31"/>
      <c r="AI25" s="14"/>
      <c r="AJ25" s="31"/>
      <c r="AK25" s="14"/>
      <c r="AL25" s="43">
        <f t="shared" si="7"/>
        <v>16.666666666666668</v>
      </c>
      <c r="AM25" s="46">
        <f t="shared" si="8"/>
        <v>216.24290963421095</v>
      </c>
    </row>
    <row r="26" spans="1:39" x14ac:dyDescent="0.25">
      <c r="A26" s="3">
        <v>22</v>
      </c>
      <c r="B26" s="1" t="s">
        <v>287</v>
      </c>
      <c r="C26" s="1" t="s">
        <v>13</v>
      </c>
      <c r="D26" s="1">
        <v>1999</v>
      </c>
      <c r="E26" s="3" t="s">
        <v>236</v>
      </c>
      <c r="F26" s="2"/>
      <c r="G26" s="2"/>
      <c r="H26" s="38">
        <v>6</v>
      </c>
      <c r="I26" s="38">
        <v>2</v>
      </c>
      <c r="J26" s="38"/>
      <c r="K26" s="14">
        <v>0</v>
      </c>
      <c r="L26" s="14">
        <v>0</v>
      </c>
      <c r="M26" s="14">
        <f>50-(H26*$M$121)+$M$121</f>
        <v>38.095238095238095</v>
      </c>
      <c r="N26" s="14">
        <f>50-(I26*$N$121)+$N$121</f>
        <v>48.275862068965516</v>
      </c>
      <c r="O26" s="14">
        <f t="shared" si="0"/>
        <v>0</v>
      </c>
      <c r="P26" s="41">
        <f t="shared" si="1"/>
        <v>48.275862068965516</v>
      </c>
      <c r="Q26" s="32"/>
      <c r="R26" s="38">
        <v>22</v>
      </c>
      <c r="S26" s="38"/>
      <c r="T26" s="31"/>
      <c r="U26" s="26">
        <v>0</v>
      </c>
      <c r="V26" s="26">
        <f t="shared" si="9"/>
        <v>63.15789473684211</v>
      </c>
      <c r="W26" s="26">
        <v>0</v>
      </c>
      <c r="X26" s="26">
        <f t="shared" si="3"/>
        <v>0</v>
      </c>
      <c r="Y26" s="41">
        <f t="shared" si="4"/>
        <v>63.15789473684211</v>
      </c>
      <c r="Z26" s="51">
        <v>27</v>
      </c>
      <c r="AA26" s="43">
        <f t="shared" si="5"/>
        <v>103.01204819277109</v>
      </c>
      <c r="AB26" s="51"/>
      <c r="AC26" s="43">
        <f t="shared" si="6"/>
        <v>0</v>
      </c>
      <c r="AD26" s="32"/>
      <c r="AE26" s="14"/>
      <c r="AF26" s="31"/>
      <c r="AG26" s="14"/>
      <c r="AH26" s="31"/>
      <c r="AI26" s="14"/>
      <c r="AJ26" s="31"/>
      <c r="AK26" s="14"/>
      <c r="AL26" s="43">
        <f t="shared" si="7"/>
        <v>0</v>
      </c>
      <c r="AM26" s="46">
        <f t="shared" si="8"/>
        <v>214.44580499857872</v>
      </c>
    </row>
    <row r="27" spans="1:39" x14ac:dyDescent="0.25">
      <c r="A27" s="3">
        <v>23</v>
      </c>
      <c r="B27" s="1" t="s">
        <v>300</v>
      </c>
      <c r="C27" s="1" t="s">
        <v>447</v>
      </c>
      <c r="D27" s="1">
        <v>1999</v>
      </c>
      <c r="E27" s="1" t="s">
        <v>236</v>
      </c>
      <c r="F27" s="2"/>
      <c r="G27" s="2"/>
      <c r="H27" s="38"/>
      <c r="I27" s="38"/>
      <c r="J27" s="38"/>
      <c r="K27" s="14">
        <v>0</v>
      </c>
      <c r="L27" s="14">
        <v>0</v>
      </c>
      <c r="M27" s="14">
        <v>0</v>
      </c>
      <c r="N27" s="14">
        <v>0</v>
      </c>
      <c r="O27" s="14">
        <f t="shared" si="0"/>
        <v>0</v>
      </c>
      <c r="P27" s="41">
        <f t="shared" si="1"/>
        <v>0</v>
      </c>
      <c r="Q27" s="32">
        <v>19</v>
      </c>
      <c r="R27" s="38">
        <v>23</v>
      </c>
      <c r="S27" s="38"/>
      <c r="T27" s="48"/>
      <c r="U27" s="26">
        <f>100-(Q27*$U$121)+$U$121</f>
        <v>62.5</v>
      </c>
      <c r="V27" s="26">
        <f t="shared" si="9"/>
        <v>61.403508771929829</v>
      </c>
      <c r="W27" s="26">
        <v>0</v>
      </c>
      <c r="X27" s="26">
        <f t="shared" si="3"/>
        <v>0</v>
      </c>
      <c r="Y27" s="41">
        <f t="shared" si="4"/>
        <v>123.90350877192984</v>
      </c>
      <c r="Z27" s="51">
        <v>36</v>
      </c>
      <c r="AA27" s="43">
        <f t="shared" si="5"/>
        <v>86.746987951807228</v>
      </c>
      <c r="AB27" s="51"/>
      <c r="AC27" s="43">
        <f t="shared" si="6"/>
        <v>0</v>
      </c>
      <c r="AD27" s="32"/>
      <c r="AE27" s="14"/>
      <c r="AF27" s="31"/>
      <c r="AG27" s="14"/>
      <c r="AH27" s="31"/>
      <c r="AI27" s="14"/>
      <c r="AJ27" s="31"/>
      <c r="AK27" s="14"/>
      <c r="AL27" s="43">
        <f t="shared" si="7"/>
        <v>0</v>
      </c>
      <c r="AM27" s="46">
        <f t="shared" si="8"/>
        <v>210.65049672373706</v>
      </c>
    </row>
    <row r="28" spans="1:39" x14ac:dyDescent="0.25">
      <c r="A28" s="3">
        <v>24</v>
      </c>
      <c r="B28" s="1" t="s">
        <v>249</v>
      </c>
      <c r="C28" s="1" t="s">
        <v>42</v>
      </c>
      <c r="D28" s="1">
        <v>1997</v>
      </c>
      <c r="E28" s="3" t="s">
        <v>103</v>
      </c>
      <c r="F28" s="2"/>
      <c r="G28" s="2"/>
      <c r="H28" s="38"/>
      <c r="I28" s="38"/>
      <c r="J28" s="38"/>
      <c r="K28" s="14">
        <v>0</v>
      </c>
      <c r="L28" s="14">
        <v>0</v>
      </c>
      <c r="M28" s="14">
        <v>0</v>
      </c>
      <c r="N28" s="14">
        <v>0</v>
      </c>
      <c r="O28" s="14">
        <f t="shared" si="0"/>
        <v>0</v>
      </c>
      <c r="P28" s="41">
        <f t="shared" si="1"/>
        <v>0</v>
      </c>
      <c r="Q28" s="32"/>
      <c r="R28" s="38">
        <v>19</v>
      </c>
      <c r="S28" s="38"/>
      <c r="T28" s="31"/>
      <c r="U28" s="26">
        <v>0</v>
      </c>
      <c r="V28" s="26">
        <f t="shared" si="9"/>
        <v>68.421052631578945</v>
      </c>
      <c r="W28" s="26">
        <v>0</v>
      </c>
      <c r="X28" s="26">
        <f t="shared" si="3"/>
        <v>0</v>
      </c>
      <c r="Y28" s="41">
        <f t="shared" si="4"/>
        <v>68.421052631578945</v>
      </c>
      <c r="Z28" s="51">
        <v>19</v>
      </c>
      <c r="AA28" s="43">
        <f t="shared" si="5"/>
        <v>117.46987951807228</v>
      </c>
      <c r="AB28" s="51"/>
      <c r="AC28" s="43">
        <f t="shared" si="6"/>
        <v>0</v>
      </c>
      <c r="AD28" s="32">
        <v>6</v>
      </c>
      <c r="AE28" s="26">
        <f>25-(AD28*$AE$121)+$AE$121</f>
        <v>22.881355932203391</v>
      </c>
      <c r="AF28" s="31"/>
      <c r="AG28" s="14"/>
      <c r="AH28" s="31"/>
      <c r="AI28" s="14"/>
      <c r="AJ28" s="31"/>
      <c r="AK28" s="14"/>
      <c r="AL28" s="43">
        <f t="shared" si="7"/>
        <v>22.881355932203391</v>
      </c>
      <c r="AM28" s="46">
        <f t="shared" si="8"/>
        <v>208.77228808185464</v>
      </c>
    </row>
    <row r="29" spans="1:39" x14ac:dyDescent="0.25">
      <c r="A29" s="3">
        <v>25</v>
      </c>
      <c r="B29" s="1" t="s">
        <v>377</v>
      </c>
      <c r="C29" s="1" t="s">
        <v>8</v>
      </c>
      <c r="D29" s="1">
        <v>1998</v>
      </c>
      <c r="E29" s="22" t="s">
        <v>103</v>
      </c>
      <c r="F29" s="2"/>
      <c r="G29" s="2"/>
      <c r="H29" s="38"/>
      <c r="I29" s="38"/>
      <c r="J29" s="38"/>
      <c r="K29" s="14">
        <v>0</v>
      </c>
      <c r="L29" s="14">
        <v>0</v>
      </c>
      <c r="M29" s="14">
        <v>0</v>
      </c>
      <c r="N29" s="14">
        <v>0</v>
      </c>
      <c r="O29" s="14">
        <f t="shared" si="0"/>
        <v>0</v>
      </c>
      <c r="P29" s="41">
        <f t="shared" si="1"/>
        <v>0</v>
      </c>
      <c r="Q29" s="32">
        <v>17</v>
      </c>
      <c r="R29" s="38">
        <v>24</v>
      </c>
      <c r="S29" s="38">
        <v>28</v>
      </c>
      <c r="T29" s="48"/>
      <c r="U29" s="26">
        <f>100-(Q29*$U$121)+$U$121</f>
        <v>66.666666666666657</v>
      </c>
      <c r="V29" s="26">
        <f t="shared" si="9"/>
        <v>59.649122807017548</v>
      </c>
      <c r="W29" s="26">
        <f>100-(S29*$W$121)+$W$121</f>
        <v>63.013698630136986</v>
      </c>
      <c r="X29" s="26">
        <f t="shared" si="3"/>
        <v>0</v>
      </c>
      <c r="Y29" s="41">
        <f t="shared" si="4"/>
        <v>129.68036529680364</v>
      </c>
      <c r="Z29" s="51">
        <v>46</v>
      </c>
      <c r="AA29" s="43">
        <f t="shared" si="5"/>
        <v>68.674698795180717</v>
      </c>
      <c r="AB29" s="51"/>
      <c r="AC29" s="43">
        <f t="shared" si="6"/>
        <v>0</v>
      </c>
      <c r="AD29" s="32"/>
      <c r="AE29" s="26"/>
      <c r="AF29" s="31"/>
      <c r="AG29" s="14"/>
      <c r="AH29" s="31"/>
      <c r="AI29" s="14"/>
      <c r="AJ29" s="31"/>
      <c r="AK29" s="14"/>
      <c r="AL29" s="43">
        <f t="shared" si="7"/>
        <v>0</v>
      </c>
      <c r="AM29" s="46">
        <f t="shared" si="8"/>
        <v>198.35506409198436</v>
      </c>
    </row>
    <row r="30" spans="1:39" x14ac:dyDescent="0.25">
      <c r="A30" s="3">
        <v>26</v>
      </c>
      <c r="B30" s="1" t="s">
        <v>233</v>
      </c>
      <c r="C30" s="1" t="s">
        <v>31</v>
      </c>
      <c r="D30" s="1">
        <v>1997</v>
      </c>
      <c r="E30" s="3" t="s">
        <v>103</v>
      </c>
      <c r="F30" s="2"/>
      <c r="G30" s="2"/>
      <c r="H30" s="38"/>
      <c r="I30" s="38">
        <v>1</v>
      </c>
      <c r="J30" s="38"/>
      <c r="K30" s="14">
        <v>0</v>
      </c>
      <c r="L30" s="14">
        <v>0</v>
      </c>
      <c r="M30" s="14">
        <v>0</v>
      </c>
      <c r="N30" s="14">
        <f>50-(I30*$N$121)+$N$121</f>
        <v>50</v>
      </c>
      <c r="O30" s="14">
        <f t="shared" si="0"/>
        <v>0</v>
      </c>
      <c r="P30" s="41">
        <f t="shared" si="1"/>
        <v>50</v>
      </c>
      <c r="Q30" s="32"/>
      <c r="R30" s="38"/>
      <c r="S30" s="38"/>
      <c r="T30" s="48"/>
      <c r="U30" s="26">
        <v>0</v>
      </c>
      <c r="V30" s="26">
        <v>0</v>
      </c>
      <c r="W30" s="26">
        <v>0</v>
      </c>
      <c r="X30" s="26">
        <f t="shared" si="3"/>
        <v>0</v>
      </c>
      <c r="Y30" s="41">
        <f t="shared" si="4"/>
        <v>0</v>
      </c>
      <c r="Z30" s="51">
        <v>2</v>
      </c>
      <c r="AA30" s="43">
        <f t="shared" si="5"/>
        <v>148.19277108433735</v>
      </c>
      <c r="AB30" s="51"/>
      <c r="AC30" s="43">
        <f t="shared" si="6"/>
        <v>0</v>
      </c>
      <c r="AD30" s="32"/>
      <c r="AE30" s="26"/>
      <c r="AF30" s="31"/>
      <c r="AG30" s="14"/>
      <c r="AH30" s="31"/>
      <c r="AI30" s="14"/>
      <c r="AJ30" s="31"/>
      <c r="AK30" s="14"/>
      <c r="AL30" s="43">
        <f t="shared" si="7"/>
        <v>0</v>
      </c>
      <c r="AM30" s="46">
        <f t="shared" si="8"/>
        <v>198.19277108433735</v>
      </c>
    </row>
    <row r="31" spans="1:39" x14ac:dyDescent="0.25">
      <c r="A31" s="3">
        <v>27</v>
      </c>
      <c r="B31" s="1" t="s">
        <v>417</v>
      </c>
      <c r="C31" s="1" t="s">
        <v>13</v>
      </c>
      <c r="D31" s="1">
        <v>2001</v>
      </c>
      <c r="E31" s="3" t="s">
        <v>352</v>
      </c>
      <c r="F31" s="2"/>
      <c r="G31" s="2"/>
      <c r="H31" s="38">
        <v>4</v>
      </c>
      <c r="I31" s="38">
        <v>12</v>
      </c>
      <c r="J31" s="38"/>
      <c r="K31" s="14">
        <v>0</v>
      </c>
      <c r="L31" s="14">
        <v>0</v>
      </c>
      <c r="M31" s="14">
        <f>50-(H31*$M$121)+$M$121</f>
        <v>42.857142857142854</v>
      </c>
      <c r="N31" s="14">
        <f>50-(I31*$N$121)+$N$121</f>
        <v>31.03448275862069</v>
      </c>
      <c r="O31" s="14">
        <f t="shared" si="0"/>
        <v>0</v>
      </c>
      <c r="P31" s="41">
        <f t="shared" si="1"/>
        <v>42.857142857142854</v>
      </c>
      <c r="Q31" s="32">
        <v>10</v>
      </c>
      <c r="R31" s="38">
        <v>28</v>
      </c>
      <c r="S31" s="38">
        <v>35</v>
      </c>
      <c r="T31" s="48"/>
      <c r="U31" s="26">
        <f>100-(Q31*$U$121)+$U$121</f>
        <v>81.249999999999986</v>
      </c>
      <c r="V31" s="26">
        <f t="shared" ref="V31:V41" si="11">100-(R31*$V$121)+$V$121</f>
        <v>52.631578947368425</v>
      </c>
      <c r="W31" s="26">
        <f>100-(S31*$W$121)+$W$121</f>
        <v>53.424657534246577</v>
      </c>
      <c r="X31" s="26">
        <f t="shared" si="3"/>
        <v>0</v>
      </c>
      <c r="Y31" s="41">
        <f t="shared" si="4"/>
        <v>134.67465753424656</v>
      </c>
      <c r="Z31" s="51"/>
      <c r="AA31" s="43">
        <v>0</v>
      </c>
      <c r="AB31" s="51"/>
      <c r="AC31" s="43">
        <f t="shared" si="6"/>
        <v>0</v>
      </c>
      <c r="AD31" s="32">
        <v>12</v>
      </c>
      <c r="AE31" s="14">
        <f>25-(AD31*$AE$121)+$AE$121</f>
        <v>20.338983050847457</v>
      </c>
      <c r="AF31" s="31"/>
      <c r="AG31" s="14"/>
      <c r="AH31" s="31"/>
      <c r="AI31" s="14"/>
      <c r="AJ31" s="31"/>
      <c r="AK31" s="14"/>
      <c r="AL31" s="43">
        <f t="shared" si="7"/>
        <v>20.338983050847457</v>
      </c>
      <c r="AM31" s="46">
        <f t="shared" si="8"/>
        <v>197.87078344223687</v>
      </c>
    </row>
    <row r="32" spans="1:39" x14ac:dyDescent="0.25">
      <c r="A32" s="3">
        <v>28</v>
      </c>
      <c r="B32" s="3" t="s">
        <v>412</v>
      </c>
      <c r="C32" s="3" t="s">
        <v>243</v>
      </c>
      <c r="D32" s="3">
        <v>2001</v>
      </c>
      <c r="E32" s="33" t="s">
        <v>352</v>
      </c>
      <c r="F32" s="2">
        <v>12</v>
      </c>
      <c r="G32" s="2"/>
      <c r="H32" s="38"/>
      <c r="I32" s="38"/>
      <c r="J32" s="38"/>
      <c r="K32" s="14">
        <f>50-(F32*$K$121)+$K$121</f>
        <v>27.083333333333332</v>
      </c>
      <c r="L32" s="14">
        <v>0</v>
      </c>
      <c r="M32" s="14">
        <v>0</v>
      </c>
      <c r="N32" s="14">
        <v>0</v>
      </c>
      <c r="O32" s="14">
        <f t="shared" si="0"/>
        <v>0</v>
      </c>
      <c r="P32" s="41">
        <f t="shared" si="1"/>
        <v>27.083333333333332</v>
      </c>
      <c r="Q32" s="32">
        <v>32</v>
      </c>
      <c r="R32" s="38">
        <v>32</v>
      </c>
      <c r="S32" s="38">
        <v>36</v>
      </c>
      <c r="T32" s="31"/>
      <c r="U32" s="26">
        <f>100-(Q32*$U$121)+$U$121</f>
        <v>35.416666666666664</v>
      </c>
      <c r="V32" s="26">
        <f t="shared" si="11"/>
        <v>45.614035087719301</v>
      </c>
      <c r="W32" s="26">
        <f>100-(S32*$W$121)+$W$121</f>
        <v>52.054794520547944</v>
      </c>
      <c r="X32" s="26">
        <f t="shared" si="3"/>
        <v>0</v>
      </c>
      <c r="Y32" s="41">
        <f t="shared" si="4"/>
        <v>97.668829608267245</v>
      </c>
      <c r="Z32" s="51">
        <v>53</v>
      </c>
      <c r="AA32" s="43">
        <f>150-(Z32*$AA$121)+$AA$121</f>
        <v>56.024096385542165</v>
      </c>
      <c r="AB32" s="51"/>
      <c r="AC32" s="43">
        <f t="shared" si="6"/>
        <v>0</v>
      </c>
      <c r="AD32" s="32">
        <v>26</v>
      </c>
      <c r="AE32" s="26">
        <f>25-(AD32*$AE$121)+$AE$121</f>
        <v>14.40677966101695</v>
      </c>
      <c r="AF32" s="31">
        <v>12</v>
      </c>
      <c r="AG32" s="14">
        <f>25-(AF32*$AG$121)+$AG$121</f>
        <v>11.904761904761905</v>
      </c>
      <c r="AH32" s="31"/>
      <c r="AI32" s="14"/>
      <c r="AJ32" s="31"/>
      <c r="AK32" s="14"/>
      <c r="AL32" s="43">
        <f t="shared" si="7"/>
        <v>14.40677966101695</v>
      </c>
      <c r="AM32" s="46">
        <f t="shared" si="8"/>
        <v>195.18303898815967</v>
      </c>
    </row>
    <row r="33" spans="1:39" x14ac:dyDescent="0.25">
      <c r="A33" s="3">
        <v>29</v>
      </c>
      <c r="B33" s="1" t="s">
        <v>301</v>
      </c>
      <c r="C33" s="1" t="s">
        <v>14</v>
      </c>
      <c r="D33" s="1">
        <v>2000</v>
      </c>
      <c r="E33" s="3" t="s">
        <v>236</v>
      </c>
      <c r="F33" s="2"/>
      <c r="G33" s="2"/>
      <c r="H33" s="38"/>
      <c r="I33" s="38"/>
      <c r="J33" s="38"/>
      <c r="K33" s="14">
        <v>0</v>
      </c>
      <c r="L33" s="14">
        <v>0</v>
      </c>
      <c r="M33" s="14">
        <v>0</v>
      </c>
      <c r="N33" s="14">
        <v>0</v>
      </c>
      <c r="O33" s="14">
        <f t="shared" si="0"/>
        <v>0</v>
      </c>
      <c r="P33" s="41">
        <f t="shared" si="1"/>
        <v>0</v>
      </c>
      <c r="Q33" s="32">
        <v>40</v>
      </c>
      <c r="R33" s="38">
        <v>40</v>
      </c>
      <c r="S33" s="38">
        <v>47</v>
      </c>
      <c r="T33" s="48"/>
      <c r="U33" s="26">
        <f>100-(Q33*$U$121)+$U$121</f>
        <v>18.749999999999989</v>
      </c>
      <c r="V33" s="26">
        <f t="shared" si="11"/>
        <v>31.578947368421062</v>
      </c>
      <c r="W33" s="26">
        <f>100-(S33*$W$121)+$W$121</f>
        <v>36.986301369863007</v>
      </c>
      <c r="X33" s="26">
        <f t="shared" si="3"/>
        <v>0</v>
      </c>
      <c r="Y33" s="41">
        <f t="shared" si="4"/>
        <v>68.565248738284069</v>
      </c>
      <c r="Z33" s="51">
        <v>28</v>
      </c>
      <c r="AA33" s="43">
        <f>150-(Z33*$AA$121)+$AA$121</f>
        <v>101.20481927710843</v>
      </c>
      <c r="AB33" s="51"/>
      <c r="AC33" s="43">
        <f t="shared" si="6"/>
        <v>0</v>
      </c>
      <c r="AD33" s="32">
        <v>14</v>
      </c>
      <c r="AE33" s="26">
        <f>25-(AD33*$AE$121)+$AE$121</f>
        <v>19.491525423728813</v>
      </c>
      <c r="AF33" s="31"/>
      <c r="AG33" s="14"/>
      <c r="AH33" s="31"/>
      <c r="AI33" s="14"/>
      <c r="AJ33" s="31"/>
      <c r="AK33" s="14"/>
      <c r="AL33" s="43">
        <f t="shared" si="7"/>
        <v>19.491525423728813</v>
      </c>
      <c r="AM33" s="46">
        <f t="shared" si="8"/>
        <v>189.2615934391213</v>
      </c>
    </row>
    <row r="34" spans="1:39" x14ac:dyDescent="0.25">
      <c r="A34" s="3">
        <v>30</v>
      </c>
      <c r="B34" s="1" t="s">
        <v>390</v>
      </c>
      <c r="C34" s="1" t="s">
        <v>11</v>
      </c>
      <c r="D34" s="1">
        <v>2000</v>
      </c>
      <c r="E34" s="1" t="s">
        <v>236</v>
      </c>
      <c r="F34" s="2"/>
      <c r="G34" s="2"/>
      <c r="H34" s="38"/>
      <c r="I34" s="38">
        <v>24</v>
      </c>
      <c r="J34" s="38"/>
      <c r="K34" s="14">
        <v>0</v>
      </c>
      <c r="L34" s="14">
        <v>0</v>
      </c>
      <c r="M34" s="14">
        <v>0</v>
      </c>
      <c r="N34" s="14">
        <f>50-(I34*$N$121)+$N$121</f>
        <v>10.344827586206895</v>
      </c>
      <c r="O34" s="14">
        <f t="shared" si="0"/>
        <v>0</v>
      </c>
      <c r="P34" s="41">
        <f t="shared" si="1"/>
        <v>10.344827586206895</v>
      </c>
      <c r="Q34" s="32">
        <v>34</v>
      </c>
      <c r="R34" s="38">
        <v>41</v>
      </c>
      <c r="S34" s="38">
        <v>48</v>
      </c>
      <c r="T34" s="31"/>
      <c r="U34" s="26">
        <f>100-(Q34*$U$121)+$U$121</f>
        <v>31.249999999999989</v>
      </c>
      <c r="V34" s="26">
        <f t="shared" si="11"/>
        <v>29.824561403508774</v>
      </c>
      <c r="W34" s="26">
        <f>100-(S34*$W$121)+$W$121</f>
        <v>35.616438356164387</v>
      </c>
      <c r="X34" s="26">
        <f t="shared" si="3"/>
        <v>0</v>
      </c>
      <c r="Y34" s="41">
        <f t="shared" si="4"/>
        <v>66.86643835616438</v>
      </c>
      <c r="Z34" s="51">
        <v>31</v>
      </c>
      <c r="AA34" s="43">
        <f>150-(Z34*$AA$121)+$AA$121</f>
        <v>95.783132530120469</v>
      </c>
      <c r="AB34" s="51"/>
      <c r="AC34" s="43">
        <f t="shared" si="6"/>
        <v>0</v>
      </c>
      <c r="AD34" s="32">
        <v>22</v>
      </c>
      <c r="AE34" s="26">
        <f>25-(AD34*$AE$121)+$AE$121</f>
        <v>16.101694915254239</v>
      </c>
      <c r="AF34" s="31"/>
      <c r="AG34" s="14"/>
      <c r="AH34" s="31"/>
      <c r="AI34" s="14"/>
      <c r="AJ34" s="31"/>
      <c r="AK34" s="14"/>
      <c r="AL34" s="43">
        <f t="shared" si="7"/>
        <v>16.101694915254239</v>
      </c>
      <c r="AM34" s="46">
        <f t="shared" si="8"/>
        <v>189.09609338774598</v>
      </c>
    </row>
    <row r="35" spans="1:39" x14ac:dyDescent="0.25">
      <c r="A35" s="74">
        <v>31</v>
      </c>
      <c r="B35" s="74" t="s">
        <v>257</v>
      </c>
      <c r="C35" s="74" t="s">
        <v>259</v>
      </c>
      <c r="D35" s="74">
        <v>1977</v>
      </c>
      <c r="E35" s="74" t="s">
        <v>258</v>
      </c>
      <c r="F35" s="2">
        <v>3</v>
      </c>
      <c r="G35" s="2"/>
      <c r="H35" s="38"/>
      <c r="I35" s="38"/>
      <c r="J35" s="38"/>
      <c r="K35" s="14">
        <f>50-(F35*$K$121)+$K$121</f>
        <v>45.833333333333336</v>
      </c>
      <c r="L35" s="14">
        <v>0</v>
      </c>
      <c r="M35" s="14">
        <v>0</v>
      </c>
      <c r="N35" s="14">
        <v>0</v>
      </c>
      <c r="O35" s="14">
        <f t="shared" si="0"/>
        <v>0</v>
      </c>
      <c r="P35" s="41">
        <f t="shared" si="1"/>
        <v>45.833333333333336</v>
      </c>
      <c r="Q35" s="32">
        <v>27</v>
      </c>
      <c r="R35" s="38">
        <v>17</v>
      </c>
      <c r="S35" s="38"/>
      <c r="T35" s="31"/>
      <c r="U35" s="26">
        <f>100-(Q35*$U$121)+$U$121</f>
        <v>45.833333333333329</v>
      </c>
      <c r="V35" s="26">
        <f t="shared" si="11"/>
        <v>71.929824561403507</v>
      </c>
      <c r="W35" s="26">
        <v>0</v>
      </c>
      <c r="X35" s="26">
        <f t="shared" si="3"/>
        <v>0</v>
      </c>
      <c r="Y35" s="41">
        <f t="shared" si="4"/>
        <v>117.76315789473684</v>
      </c>
      <c r="Z35" s="51"/>
      <c r="AA35" s="43">
        <v>0</v>
      </c>
      <c r="AB35" s="51"/>
      <c r="AC35" s="43">
        <f t="shared" si="6"/>
        <v>0</v>
      </c>
      <c r="AD35" s="32">
        <v>7</v>
      </c>
      <c r="AE35" s="26">
        <f>25-(AD35*$AE$121)+$AE$121</f>
        <v>22.457627118644069</v>
      </c>
      <c r="AF35" s="31"/>
      <c r="AG35" s="14"/>
      <c r="AH35" s="31"/>
      <c r="AI35" s="14"/>
      <c r="AJ35" s="31"/>
      <c r="AK35" s="14"/>
      <c r="AL35" s="43">
        <f t="shared" si="7"/>
        <v>22.457627118644069</v>
      </c>
      <c r="AM35" s="46">
        <f t="shared" si="8"/>
        <v>186.05411834671423</v>
      </c>
    </row>
    <row r="36" spans="1:39" x14ac:dyDescent="0.25">
      <c r="A36" s="3">
        <v>32</v>
      </c>
      <c r="B36" s="1" t="s">
        <v>378</v>
      </c>
      <c r="C36" s="1" t="s">
        <v>379</v>
      </c>
      <c r="D36" s="1">
        <v>1998</v>
      </c>
      <c r="E36" s="1" t="s">
        <v>103</v>
      </c>
      <c r="F36" s="2"/>
      <c r="G36" s="2">
        <v>3</v>
      </c>
      <c r="H36" s="38"/>
      <c r="I36" s="38"/>
      <c r="J36" s="38"/>
      <c r="K36" s="14">
        <v>0</v>
      </c>
      <c r="L36" s="14">
        <f>50-(G36*$L$121)+$L$121</f>
        <v>40</v>
      </c>
      <c r="M36" s="14">
        <v>0</v>
      </c>
      <c r="N36" s="14">
        <v>0</v>
      </c>
      <c r="O36" s="14">
        <f t="shared" si="0"/>
        <v>0</v>
      </c>
      <c r="P36" s="41">
        <f t="shared" si="1"/>
        <v>40</v>
      </c>
      <c r="Q36" s="32"/>
      <c r="R36" s="38">
        <v>31</v>
      </c>
      <c r="S36" s="38">
        <v>39</v>
      </c>
      <c r="T36" s="31"/>
      <c r="U36" s="26">
        <v>0</v>
      </c>
      <c r="V36" s="26">
        <f t="shared" si="11"/>
        <v>47.368421052631582</v>
      </c>
      <c r="W36" s="26">
        <f>100-(S36*$W$121)+$W$121</f>
        <v>47.945205479452056</v>
      </c>
      <c r="X36" s="26">
        <f t="shared" si="3"/>
        <v>0</v>
      </c>
      <c r="Y36" s="41">
        <f t="shared" si="4"/>
        <v>95.313626532083646</v>
      </c>
      <c r="Z36" s="51">
        <v>59</v>
      </c>
      <c r="AA36" s="43">
        <f>150-(Z36*$AA$121)+$AA$121</f>
        <v>45.180722891566262</v>
      </c>
      <c r="AB36" s="51"/>
      <c r="AC36" s="43">
        <f t="shared" si="6"/>
        <v>0</v>
      </c>
      <c r="AD36" s="32"/>
      <c r="AE36" s="26"/>
      <c r="AF36" s="31"/>
      <c r="AG36" s="14"/>
      <c r="AH36" s="31"/>
      <c r="AI36" s="14"/>
      <c r="AJ36" s="31"/>
      <c r="AK36" s="14"/>
      <c r="AL36" s="43">
        <f t="shared" si="7"/>
        <v>0</v>
      </c>
      <c r="AM36" s="46">
        <f t="shared" si="8"/>
        <v>180.49434942364991</v>
      </c>
    </row>
    <row r="37" spans="1:39" x14ac:dyDescent="0.25">
      <c r="A37" s="3">
        <v>33</v>
      </c>
      <c r="B37" s="1" t="s">
        <v>297</v>
      </c>
      <c r="C37" s="1" t="s">
        <v>259</v>
      </c>
      <c r="D37" s="1">
        <v>1986</v>
      </c>
      <c r="E37" s="1" t="s">
        <v>103</v>
      </c>
      <c r="F37" s="2">
        <v>13</v>
      </c>
      <c r="G37" s="2"/>
      <c r="H37" s="38"/>
      <c r="I37" s="38"/>
      <c r="J37" s="38"/>
      <c r="K37" s="14">
        <f>50-(F37*$K$121)+$K$121</f>
        <v>24.999999999999996</v>
      </c>
      <c r="L37" s="14">
        <v>0</v>
      </c>
      <c r="M37" s="14">
        <v>0</v>
      </c>
      <c r="N37" s="14">
        <v>0</v>
      </c>
      <c r="O37" s="14">
        <f t="shared" ref="O37:O68" si="12">50-(J37*$O$121)+$O$121</f>
        <v>0</v>
      </c>
      <c r="P37" s="41">
        <f t="shared" ref="P37:P68" si="13">MAX(K37:O37)</f>
        <v>24.999999999999996</v>
      </c>
      <c r="Q37" s="32">
        <v>31</v>
      </c>
      <c r="R37" s="38">
        <v>38</v>
      </c>
      <c r="S37" s="38">
        <v>46</v>
      </c>
      <c r="T37" s="48"/>
      <c r="U37" s="26">
        <f>100-(Q37*$U$121)+$U$121</f>
        <v>37.499999999999993</v>
      </c>
      <c r="V37" s="26">
        <f t="shared" si="11"/>
        <v>35.087719298245624</v>
      </c>
      <c r="W37" s="26">
        <f>100-(S37*$W$121)+$W$121</f>
        <v>38.356164383561641</v>
      </c>
      <c r="X37" s="26">
        <f t="shared" ref="X37:X68" si="14">100-(T37*$X$121)+$X$121</f>
        <v>0</v>
      </c>
      <c r="Y37" s="41">
        <f t="shared" ref="Y37:Y68" si="15">LARGE(U37:X37,1)+LARGE(U37:X37,2)</f>
        <v>75.856164383561634</v>
      </c>
      <c r="Z37" s="51">
        <v>41</v>
      </c>
      <c r="AA37" s="43">
        <f>150-(Z37*$AA$121)+$AA$121</f>
        <v>77.710843373493972</v>
      </c>
      <c r="AB37" s="51"/>
      <c r="AC37" s="43">
        <f t="shared" ref="AC37:AC68" si="16">150-(AB37*$AC$121)+$AC$121</f>
        <v>0</v>
      </c>
      <c r="AD37" s="32"/>
      <c r="AE37" s="26"/>
      <c r="AF37" s="31"/>
      <c r="AG37" s="14"/>
      <c r="AH37" s="31"/>
      <c r="AI37" s="14"/>
      <c r="AJ37" s="31"/>
      <c r="AK37" s="14"/>
      <c r="AL37" s="43">
        <f t="shared" ref="AL37:AL68" si="17">MAX(AE37,AG37,AI37,AK37)</f>
        <v>0</v>
      </c>
      <c r="AM37" s="46">
        <f t="shared" ref="AM37:AM68" si="18">P37+Y37+AA37+AC37+AL37</f>
        <v>178.56700775705559</v>
      </c>
    </row>
    <row r="38" spans="1:39" x14ac:dyDescent="0.25">
      <c r="A38" s="3">
        <v>34</v>
      </c>
      <c r="B38" s="1" t="s">
        <v>380</v>
      </c>
      <c r="C38" s="1" t="s">
        <v>370</v>
      </c>
      <c r="D38" s="1">
        <v>2001</v>
      </c>
      <c r="E38" s="22" t="s">
        <v>352</v>
      </c>
      <c r="F38" s="2"/>
      <c r="G38" s="2"/>
      <c r="H38" s="38"/>
      <c r="I38" s="38"/>
      <c r="J38" s="38"/>
      <c r="K38" s="14">
        <v>0</v>
      </c>
      <c r="L38" s="14">
        <v>0</v>
      </c>
      <c r="M38" s="14">
        <v>0</v>
      </c>
      <c r="N38" s="14">
        <v>0</v>
      </c>
      <c r="O38" s="14">
        <f t="shared" si="12"/>
        <v>0</v>
      </c>
      <c r="P38" s="41">
        <f t="shared" si="13"/>
        <v>0</v>
      </c>
      <c r="Q38" s="32">
        <v>11</v>
      </c>
      <c r="R38" s="38">
        <v>42</v>
      </c>
      <c r="S38" s="38">
        <v>49</v>
      </c>
      <c r="T38" s="48"/>
      <c r="U38" s="26">
        <f>100-(Q38*$U$121)+$U$121</f>
        <v>79.166666666666657</v>
      </c>
      <c r="V38" s="26">
        <f t="shared" si="11"/>
        <v>28.0701754385965</v>
      </c>
      <c r="W38" s="26">
        <f>100-(S38*$W$121)+$W$121</f>
        <v>34.246575342465754</v>
      </c>
      <c r="X38" s="26">
        <f t="shared" si="14"/>
        <v>0</v>
      </c>
      <c r="Y38" s="41">
        <f t="shared" si="15"/>
        <v>113.4132420091324</v>
      </c>
      <c r="Z38" s="51">
        <v>64</v>
      </c>
      <c r="AA38" s="43">
        <f>150-(Z38*$AA$121)+$AA$121</f>
        <v>36.144578313253007</v>
      </c>
      <c r="AB38" s="51"/>
      <c r="AC38" s="43">
        <f t="shared" si="16"/>
        <v>0</v>
      </c>
      <c r="AD38" s="32"/>
      <c r="AE38" s="26"/>
      <c r="AF38" s="31"/>
      <c r="AG38" s="14"/>
      <c r="AH38" s="31">
        <v>2</v>
      </c>
      <c r="AI38" s="14">
        <f>25-(AH38*$AI$121)+$AI$121</f>
        <v>22.5</v>
      </c>
      <c r="AJ38" s="31"/>
      <c r="AK38" s="14"/>
      <c r="AL38" s="43">
        <f t="shared" si="17"/>
        <v>22.5</v>
      </c>
      <c r="AM38" s="46">
        <f t="shared" si="18"/>
        <v>172.0578203223854</v>
      </c>
    </row>
    <row r="39" spans="1:39" x14ac:dyDescent="0.25">
      <c r="A39" s="3">
        <v>35</v>
      </c>
      <c r="B39" s="3" t="s">
        <v>374</v>
      </c>
      <c r="C39" s="3" t="s">
        <v>375</v>
      </c>
      <c r="D39" s="3">
        <v>1998</v>
      </c>
      <c r="E39" s="1" t="s">
        <v>103</v>
      </c>
      <c r="F39" s="2">
        <v>5</v>
      </c>
      <c r="G39" s="2"/>
      <c r="H39" s="38"/>
      <c r="I39" s="38"/>
      <c r="J39" s="38"/>
      <c r="K39" s="14">
        <f>50-(F39*$K$121)+$K$121</f>
        <v>41.666666666666664</v>
      </c>
      <c r="L39" s="14">
        <v>0</v>
      </c>
      <c r="M39" s="14">
        <v>0</v>
      </c>
      <c r="N39" s="14">
        <v>0</v>
      </c>
      <c r="O39" s="14">
        <f t="shared" si="12"/>
        <v>0</v>
      </c>
      <c r="P39" s="41">
        <f t="shared" si="13"/>
        <v>41.666666666666664</v>
      </c>
      <c r="Q39" s="32">
        <v>14</v>
      </c>
      <c r="R39" s="38">
        <v>30</v>
      </c>
      <c r="S39" s="38">
        <v>43</v>
      </c>
      <c r="T39" s="48"/>
      <c r="U39" s="26">
        <f>100-(Q39*$U$121)+$U$121</f>
        <v>72.916666666666657</v>
      </c>
      <c r="V39" s="26">
        <f t="shared" si="11"/>
        <v>49.122807017543863</v>
      </c>
      <c r="W39" s="26">
        <f>100-(S39*$W$121)+$W$121</f>
        <v>42.465753424657535</v>
      </c>
      <c r="X39" s="26">
        <f t="shared" si="14"/>
        <v>0</v>
      </c>
      <c r="Y39" s="41">
        <f t="shared" si="15"/>
        <v>122.03947368421052</v>
      </c>
      <c r="Z39" s="51">
        <v>81</v>
      </c>
      <c r="AA39" s="43">
        <f>150-(Z39*$AA$121)+$AA$121</f>
        <v>5.4216867469879473</v>
      </c>
      <c r="AB39" s="51"/>
      <c r="AC39" s="43">
        <f t="shared" si="16"/>
        <v>0</v>
      </c>
      <c r="AD39" s="32"/>
      <c r="AE39" s="26"/>
      <c r="AF39" s="31"/>
      <c r="AG39" s="14"/>
      <c r="AH39" s="31"/>
      <c r="AI39" s="14"/>
      <c r="AJ39" s="31"/>
      <c r="AK39" s="14"/>
      <c r="AL39" s="43">
        <f t="shared" si="17"/>
        <v>0</v>
      </c>
      <c r="AM39" s="46">
        <f t="shared" si="18"/>
        <v>169.12782709786512</v>
      </c>
    </row>
    <row r="40" spans="1:39" x14ac:dyDescent="0.25">
      <c r="A40" s="3">
        <v>36</v>
      </c>
      <c r="B40" s="1" t="s">
        <v>305</v>
      </c>
      <c r="C40" s="1" t="s">
        <v>9</v>
      </c>
      <c r="D40" s="1">
        <v>2001</v>
      </c>
      <c r="E40" s="1" t="s">
        <v>352</v>
      </c>
      <c r="F40" s="2"/>
      <c r="G40" s="2"/>
      <c r="H40" s="38"/>
      <c r="I40" s="38"/>
      <c r="J40" s="38"/>
      <c r="K40" s="14">
        <v>0</v>
      </c>
      <c r="L40" s="14">
        <v>0</v>
      </c>
      <c r="M40" s="14">
        <v>0</v>
      </c>
      <c r="N40" s="14">
        <v>0</v>
      </c>
      <c r="O40" s="14">
        <f t="shared" si="12"/>
        <v>0</v>
      </c>
      <c r="P40" s="41">
        <f t="shared" si="13"/>
        <v>0</v>
      </c>
      <c r="Q40" s="32">
        <v>8</v>
      </c>
      <c r="R40" s="38">
        <v>12</v>
      </c>
      <c r="S40" s="38">
        <v>16</v>
      </c>
      <c r="T40" s="48"/>
      <c r="U40" s="26">
        <f>100-(Q40*$U$121)+$U$121</f>
        <v>85.416666666666657</v>
      </c>
      <c r="V40" s="26">
        <f t="shared" si="11"/>
        <v>80.701754385964904</v>
      </c>
      <c r="W40" s="26">
        <f>100-(S40*$W$121)+$W$121</f>
        <v>79.452054794520549</v>
      </c>
      <c r="X40" s="26">
        <f t="shared" si="14"/>
        <v>0</v>
      </c>
      <c r="Y40" s="41">
        <f t="shared" si="15"/>
        <v>166.11842105263156</v>
      </c>
      <c r="Z40" s="51"/>
      <c r="AA40" s="43">
        <v>0</v>
      </c>
      <c r="AB40" s="51"/>
      <c r="AC40" s="43">
        <f t="shared" si="16"/>
        <v>0</v>
      </c>
      <c r="AD40" s="32"/>
      <c r="AE40" s="26"/>
      <c r="AF40" s="31"/>
      <c r="AG40" s="14"/>
      <c r="AH40" s="31"/>
      <c r="AI40" s="14"/>
      <c r="AJ40" s="31"/>
      <c r="AK40" s="14"/>
      <c r="AL40" s="43">
        <f t="shared" si="17"/>
        <v>0</v>
      </c>
      <c r="AM40" s="46">
        <f t="shared" si="18"/>
        <v>166.11842105263156</v>
      </c>
    </row>
    <row r="41" spans="1:39" x14ac:dyDescent="0.25">
      <c r="A41" s="3">
        <v>37</v>
      </c>
      <c r="B41" s="3" t="s">
        <v>250</v>
      </c>
      <c r="C41" s="3" t="s">
        <v>232</v>
      </c>
      <c r="D41" s="3">
        <v>1999</v>
      </c>
      <c r="E41" s="1" t="s">
        <v>236</v>
      </c>
      <c r="F41" s="2"/>
      <c r="G41" s="2"/>
      <c r="H41" s="38"/>
      <c r="I41" s="38"/>
      <c r="J41" s="38"/>
      <c r="K41" s="14">
        <v>0</v>
      </c>
      <c r="L41" s="14">
        <v>0</v>
      </c>
      <c r="M41" s="14">
        <v>0</v>
      </c>
      <c r="N41" s="14">
        <v>0</v>
      </c>
      <c r="O41" s="14">
        <f t="shared" si="12"/>
        <v>0</v>
      </c>
      <c r="P41" s="41">
        <f t="shared" si="13"/>
        <v>0</v>
      </c>
      <c r="Q41" s="32"/>
      <c r="R41" s="38">
        <v>13</v>
      </c>
      <c r="S41" s="38"/>
      <c r="T41" s="48"/>
      <c r="U41" s="26">
        <v>0</v>
      </c>
      <c r="V41" s="26">
        <f t="shared" si="11"/>
        <v>78.94736842105263</v>
      </c>
      <c r="W41" s="26">
        <v>0</v>
      </c>
      <c r="X41" s="26">
        <f t="shared" si="14"/>
        <v>0</v>
      </c>
      <c r="Y41" s="41">
        <f t="shared" si="15"/>
        <v>78.94736842105263</v>
      </c>
      <c r="Z41" s="51">
        <v>43</v>
      </c>
      <c r="AA41" s="43">
        <f t="shared" ref="AA41:AA48" si="19">150-(Z41*$AA$121)+$AA$121</f>
        <v>74.096385542168676</v>
      </c>
      <c r="AB41" s="51"/>
      <c r="AC41" s="43">
        <f t="shared" si="16"/>
        <v>0</v>
      </c>
      <c r="AD41" s="32"/>
      <c r="AE41" s="14"/>
      <c r="AF41" s="31"/>
      <c r="AG41" s="14"/>
      <c r="AH41" s="31"/>
      <c r="AI41" s="14"/>
      <c r="AJ41" s="31"/>
      <c r="AK41" s="14"/>
      <c r="AL41" s="43">
        <f t="shared" si="17"/>
        <v>0</v>
      </c>
      <c r="AM41" s="46">
        <f t="shared" si="18"/>
        <v>153.04375396322132</v>
      </c>
    </row>
    <row r="42" spans="1:39" x14ac:dyDescent="0.25">
      <c r="A42" s="3">
        <v>38</v>
      </c>
      <c r="B42" s="1" t="s">
        <v>434</v>
      </c>
      <c r="C42" s="1" t="s">
        <v>435</v>
      </c>
      <c r="D42" s="1">
        <v>1992</v>
      </c>
      <c r="E42" s="3" t="s">
        <v>103</v>
      </c>
      <c r="F42" s="2"/>
      <c r="G42" s="2"/>
      <c r="H42" s="38"/>
      <c r="I42" s="38"/>
      <c r="J42" s="38"/>
      <c r="K42" s="14">
        <v>0</v>
      </c>
      <c r="L42" s="14">
        <v>0</v>
      </c>
      <c r="M42" s="14">
        <v>0</v>
      </c>
      <c r="N42" s="14">
        <v>0</v>
      </c>
      <c r="O42" s="14">
        <f t="shared" si="12"/>
        <v>0</v>
      </c>
      <c r="P42" s="41">
        <f t="shared" si="13"/>
        <v>0</v>
      </c>
      <c r="Q42" s="32"/>
      <c r="R42" s="38"/>
      <c r="S42" s="38"/>
      <c r="T42" s="48"/>
      <c r="U42" s="26">
        <v>0</v>
      </c>
      <c r="V42" s="26">
        <v>0</v>
      </c>
      <c r="W42" s="26">
        <v>0</v>
      </c>
      <c r="X42" s="26">
        <f t="shared" si="14"/>
        <v>0</v>
      </c>
      <c r="Y42" s="41">
        <f t="shared" si="15"/>
        <v>0</v>
      </c>
      <c r="Z42" s="51">
        <v>1</v>
      </c>
      <c r="AA42" s="43">
        <f t="shared" si="19"/>
        <v>150</v>
      </c>
      <c r="AB42" s="51"/>
      <c r="AC42" s="43">
        <f t="shared" si="16"/>
        <v>0</v>
      </c>
      <c r="AD42" s="32"/>
      <c r="AE42" s="26"/>
      <c r="AF42" s="31"/>
      <c r="AG42" s="14"/>
      <c r="AH42" s="31"/>
      <c r="AI42" s="14"/>
      <c r="AJ42" s="31"/>
      <c r="AK42" s="14"/>
      <c r="AL42" s="43">
        <f t="shared" si="17"/>
        <v>0</v>
      </c>
      <c r="AM42" s="46">
        <f t="shared" si="18"/>
        <v>150</v>
      </c>
    </row>
    <row r="43" spans="1:39" x14ac:dyDescent="0.25">
      <c r="A43" s="3">
        <v>39</v>
      </c>
      <c r="B43" s="1" t="s">
        <v>304</v>
      </c>
      <c r="C43" s="1" t="s">
        <v>14</v>
      </c>
      <c r="D43" s="1">
        <v>1998</v>
      </c>
      <c r="E43" s="1" t="s">
        <v>103</v>
      </c>
      <c r="F43" s="2"/>
      <c r="G43" s="2"/>
      <c r="H43" s="38"/>
      <c r="I43" s="38"/>
      <c r="J43" s="38"/>
      <c r="K43" s="14">
        <v>0</v>
      </c>
      <c r="L43" s="14">
        <v>0</v>
      </c>
      <c r="M43" s="14">
        <v>0</v>
      </c>
      <c r="N43" s="14">
        <v>0</v>
      </c>
      <c r="O43" s="14">
        <f t="shared" si="12"/>
        <v>0</v>
      </c>
      <c r="P43" s="41">
        <f t="shared" si="13"/>
        <v>0</v>
      </c>
      <c r="Q43" s="32"/>
      <c r="R43" s="38">
        <v>44</v>
      </c>
      <c r="S43" s="38">
        <v>38</v>
      </c>
      <c r="T43" s="48"/>
      <c r="U43" s="26">
        <v>0</v>
      </c>
      <c r="V43" s="26">
        <f>100-(R43*$V$121)+$V$121</f>
        <v>24.561403508771939</v>
      </c>
      <c r="W43" s="26">
        <f>100-(S43*$W$121)+$W$121</f>
        <v>49.315068493150683</v>
      </c>
      <c r="X43" s="26">
        <f t="shared" si="14"/>
        <v>0</v>
      </c>
      <c r="Y43" s="41">
        <f t="shared" si="15"/>
        <v>73.876472001922622</v>
      </c>
      <c r="Z43" s="51">
        <v>44</v>
      </c>
      <c r="AA43" s="43">
        <f t="shared" si="19"/>
        <v>72.289156626506013</v>
      </c>
      <c r="AB43" s="51"/>
      <c r="AC43" s="43">
        <f t="shared" si="16"/>
        <v>0</v>
      </c>
      <c r="AD43" s="32"/>
      <c r="AE43" s="26"/>
      <c r="AF43" s="31"/>
      <c r="AG43" s="14"/>
      <c r="AH43" s="31"/>
      <c r="AI43" s="14"/>
      <c r="AJ43" s="31"/>
      <c r="AK43" s="14"/>
      <c r="AL43" s="43">
        <f t="shared" si="17"/>
        <v>0</v>
      </c>
      <c r="AM43" s="46">
        <f t="shared" si="18"/>
        <v>146.16562862842864</v>
      </c>
    </row>
    <row r="44" spans="1:39" x14ac:dyDescent="0.25">
      <c r="A44" s="3">
        <v>40</v>
      </c>
      <c r="B44" s="3" t="s">
        <v>40</v>
      </c>
      <c r="C44" s="3" t="s">
        <v>8</v>
      </c>
      <c r="D44" s="3">
        <v>2002</v>
      </c>
      <c r="E44" s="3" t="s">
        <v>352</v>
      </c>
      <c r="F44" s="2"/>
      <c r="G44" s="2"/>
      <c r="H44" s="38"/>
      <c r="I44" s="38"/>
      <c r="J44" s="38"/>
      <c r="K44" s="14">
        <v>0</v>
      </c>
      <c r="L44" s="14">
        <v>0</v>
      </c>
      <c r="M44" s="14">
        <v>0</v>
      </c>
      <c r="N44" s="14">
        <v>0</v>
      </c>
      <c r="O44" s="14">
        <f t="shared" si="12"/>
        <v>0</v>
      </c>
      <c r="P44" s="41">
        <f t="shared" si="13"/>
        <v>0</v>
      </c>
      <c r="Q44" s="32"/>
      <c r="R44" s="38"/>
      <c r="S44" s="38"/>
      <c r="T44" s="48"/>
      <c r="U44" s="26">
        <v>0</v>
      </c>
      <c r="V44" s="26">
        <v>0</v>
      </c>
      <c r="W44" s="26">
        <v>0</v>
      </c>
      <c r="X44" s="26">
        <f t="shared" si="14"/>
        <v>0</v>
      </c>
      <c r="Y44" s="41">
        <f t="shared" si="15"/>
        <v>0</v>
      </c>
      <c r="Z44" s="51">
        <v>17</v>
      </c>
      <c r="AA44" s="43">
        <f t="shared" si="19"/>
        <v>121.08433734939759</v>
      </c>
      <c r="AB44" s="51"/>
      <c r="AC44" s="43">
        <f t="shared" si="16"/>
        <v>0</v>
      </c>
      <c r="AD44" s="32"/>
      <c r="AE44" s="14"/>
      <c r="AF44" s="31"/>
      <c r="AG44" s="14"/>
      <c r="AH44" s="31">
        <v>1</v>
      </c>
      <c r="AI44" s="14">
        <f>25-(AH44*$AI$121)+$AI$121</f>
        <v>25</v>
      </c>
      <c r="AJ44" s="31"/>
      <c r="AK44" s="14"/>
      <c r="AL44" s="43">
        <f t="shared" si="17"/>
        <v>25</v>
      </c>
      <c r="AM44" s="46">
        <f t="shared" si="18"/>
        <v>146.08433734939757</v>
      </c>
    </row>
    <row r="45" spans="1:39" x14ac:dyDescent="0.25">
      <c r="A45" s="3">
        <v>41</v>
      </c>
      <c r="B45" s="1" t="s">
        <v>230</v>
      </c>
      <c r="C45" s="1" t="s">
        <v>232</v>
      </c>
      <c r="D45" s="1">
        <v>1998</v>
      </c>
      <c r="E45" s="1" t="s">
        <v>103</v>
      </c>
      <c r="F45" s="2"/>
      <c r="G45" s="2"/>
      <c r="H45" s="38"/>
      <c r="I45" s="38"/>
      <c r="J45" s="38"/>
      <c r="K45" s="14">
        <v>0</v>
      </c>
      <c r="L45" s="14">
        <v>0</v>
      </c>
      <c r="M45" s="14">
        <v>0</v>
      </c>
      <c r="N45" s="14">
        <v>0</v>
      </c>
      <c r="O45" s="14">
        <f t="shared" si="12"/>
        <v>0</v>
      </c>
      <c r="P45" s="41">
        <f t="shared" si="13"/>
        <v>0</v>
      </c>
      <c r="Q45" s="32"/>
      <c r="R45" s="38"/>
      <c r="S45" s="38"/>
      <c r="T45" s="48"/>
      <c r="U45" s="26">
        <v>0</v>
      </c>
      <c r="V45" s="26">
        <v>0</v>
      </c>
      <c r="W45" s="26">
        <v>0</v>
      </c>
      <c r="X45" s="26">
        <f t="shared" si="14"/>
        <v>0</v>
      </c>
      <c r="Y45" s="41">
        <f t="shared" si="15"/>
        <v>0</v>
      </c>
      <c r="Z45" s="51">
        <v>4</v>
      </c>
      <c r="AA45" s="43">
        <f t="shared" si="19"/>
        <v>144.57831325301206</v>
      </c>
      <c r="AB45" s="51"/>
      <c r="AC45" s="43">
        <f t="shared" si="16"/>
        <v>0</v>
      </c>
      <c r="AD45" s="32"/>
      <c r="AE45" s="14"/>
      <c r="AF45" s="31"/>
      <c r="AG45" s="14"/>
      <c r="AH45" s="31"/>
      <c r="AI45" s="14"/>
      <c r="AJ45" s="31"/>
      <c r="AK45" s="14"/>
      <c r="AL45" s="43">
        <f t="shared" si="17"/>
        <v>0</v>
      </c>
      <c r="AM45" s="46">
        <f t="shared" si="18"/>
        <v>144.57831325301206</v>
      </c>
    </row>
    <row r="46" spans="1:39" x14ac:dyDescent="0.25">
      <c r="A46" s="3">
        <v>42</v>
      </c>
      <c r="B46" s="1" t="s">
        <v>311</v>
      </c>
      <c r="C46" s="1" t="s">
        <v>42</v>
      </c>
      <c r="D46" s="1">
        <v>2001</v>
      </c>
      <c r="E46" s="1" t="s">
        <v>352</v>
      </c>
      <c r="F46" s="2"/>
      <c r="G46" s="2"/>
      <c r="H46" s="38"/>
      <c r="I46" s="38"/>
      <c r="J46" s="38"/>
      <c r="K46" s="14">
        <v>0</v>
      </c>
      <c r="L46" s="14">
        <v>0</v>
      </c>
      <c r="M46" s="14">
        <v>0</v>
      </c>
      <c r="N46" s="14">
        <v>0</v>
      </c>
      <c r="O46" s="14">
        <f t="shared" si="12"/>
        <v>0</v>
      </c>
      <c r="P46" s="41">
        <f t="shared" si="13"/>
        <v>0</v>
      </c>
      <c r="Q46" s="32"/>
      <c r="R46" s="38">
        <v>51</v>
      </c>
      <c r="S46" s="38">
        <v>56</v>
      </c>
      <c r="T46" s="48"/>
      <c r="U46" s="26">
        <v>0</v>
      </c>
      <c r="V46" s="26">
        <f>100-(R46*$V$121)+$V$121</f>
        <v>12.280701754385966</v>
      </c>
      <c r="W46" s="26">
        <f>100-(S46*$W$121)+$W$121</f>
        <v>24.657534246575349</v>
      </c>
      <c r="X46" s="26">
        <f t="shared" si="14"/>
        <v>0</v>
      </c>
      <c r="Y46" s="41">
        <f t="shared" si="15"/>
        <v>36.938236000961311</v>
      </c>
      <c r="Z46" s="51">
        <v>35</v>
      </c>
      <c r="AA46" s="43">
        <f t="shared" si="19"/>
        <v>88.554216867469876</v>
      </c>
      <c r="AB46" s="51"/>
      <c r="AC46" s="43">
        <f t="shared" si="16"/>
        <v>0</v>
      </c>
      <c r="AD46" s="32">
        <v>29</v>
      </c>
      <c r="AE46" s="14">
        <f>25-(AD46*$AE$121)+$AE$121</f>
        <v>13.135593220338983</v>
      </c>
      <c r="AF46" s="31"/>
      <c r="AG46" s="14"/>
      <c r="AH46" s="31"/>
      <c r="AI46" s="14"/>
      <c r="AJ46" s="31"/>
      <c r="AK46" s="14"/>
      <c r="AL46" s="43">
        <f t="shared" si="17"/>
        <v>13.135593220338983</v>
      </c>
      <c r="AM46" s="46">
        <f t="shared" si="18"/>
        <v>138.62804608877016</v>
      </c>
    </row>
    <row r="47" spans="1:39" x14ac:dyDescent="0.25">
      <c r="A47" s="3">
        <v>43</v>
      </c>
      <c r="B47" s="1" t="s">
        <v>279</v>
      </c>
      <c r="C47" s="1"/>
      <c r="D47" s="1">
        <v>1997</v>
      </c>
      <c r="E47" s="22" t="s">
        <v>103</v>
      </c>
      <c r="F47" s="2">
        <v>4</v>
      </c>
      <c r="G47" s="2">
        <v>5</v>
      </c>
      <c r="H47" s="38"/>
      <c r="I47" s="38"/>
      <c r="J47" s="38"/>
      <c r="K47" s="14">
        <f>50-(F47*$K$121)+$K$121</f>
        <v>43.75</v>
      </c>
      <c r="L47" s="14">
        <f>50-(G47*$L$121)+$L$121</f>
        <v>30</v>
      </c>
      <c r="M47" s="14">
        <v>0</v>
      </c>
      <c r="N47" s="14">
        <v>0</v>
      </c>
      <c r="O47" s="14">
        <f t="shared" si="12"/>
        <v>0</v>
      </c>
      <c r="P47" s="41">
        <f t="shared" si="13"/>
        <v>43.75</v>
      </c>
      <c r="Q47" s="32"/>
      <c r="R47" s="38"/>
      <c r="S47" s="38"/>
      <c r="T47" s="48"/>
      <c r="U47" s="26">
        <v>0</v>
      </c>
      <c r="V47" s="26">
        <v>0</v>
      </c>
      <c r="W47" s="26">
        <v>0</v>
      </c>
      <c r="X47" s="26">
        <f t="shared" si="14"/>
        <v>0</v>
      </c>
      <c r="Y47" s="41">
        <f t="shared" si="15"/>
        <v>0</v>
      </c>
      <c r="Z47" s="51">
        <v>32</v>
      </c>
      <c r="AA47" s="43">
        <f t="shared" si="19"/>
        <v>93.97590361445782</v>
      </c>
      <c r="AB47" s="51"/>
      <c r="AC47" s="43">
        <f t="shared" si="16"/>
        <v>0</v>
      </c>
      <c r="AD47" s="32"/>
      <c r="AE47" s="14"/>
      <c r="AF47" s="31"/>
      <c r="AG47" s="14"/>
      <c r="AH47" s="31"/>
      <c r="AI47" s="14"/>
      <c r="AJ47" s="31"/>
      <c r="AK47" s="14"/>
      <c r="AL47" s="43">
        <f t="shared" si="17"/>
        <v>0</v>
      </c>
      <c r="AM47" s="46">
        <f t="shared" si="18"/>
        <v>137.72590361445782</v>
      </c>
    </row>
    <row r="48" spans="1:39" x14ac:dyDescent="0.25">
      <c r="A48" s="3">
        <v>44</v>
      </c>
      <c r="B48" s="1" t="s">
        <v>43</v>
      </c>
      <c r="C48" s="1" t="s">
        <v>11</v>
      </c>
      <c r="D48" s="1">
        <v>2002</v>
      </c>
      <c r="E48" s="1" t="s">
        <v>352</v>
      </c>
      <c r="F48" s="2"/>
      <c r="G48" s="2"/>
      <c r="H48" s="38"/>
      <c r="I48" s="38">
        <v>20</v>
      </c>
      <c r="J48" s="38"/>
      <c r="K48" s="14">
        <v>0</v>
      </c>
      <c r="L48" s="14">
        <v>0</v>
      </c>
      <c r="M48" s="14">
        <v>0</v>
      </c>
      <c r="N48" s="14">
        <f>50-(I48*$N$121)+$N$121</f>
        <v>17.241379310344833</v>
      </c>
      <c r="O48" s="14">
        <f t="shared" si="12"/>
        <v>0</v>
      </c>
      <c r="P48" s="41">
        <f t="shared" si="13"/>
        <v>17.241379310344833</v>
      </c>
      <c r="Q48" s="32"/>
      <c r="R48" s="38"/>
      <c r="S48" s="38">
        <v>53</v>
      </c>
      <c r="T48" s="48"/>
      <c r="U48" s="26">
        <v>0</v>
      </c>
      <c r="V48" s="26">
        <v>0</v>
      </c>
      <c r="W48" s="26">
        <f>100-(S48*$W$121)+$W$121</f>
        <v>28.767123287671236</v>
      </c>
      <c r="X48" s="26">
        <f t="shared" si="14"/>
        <v>0</v>
      </c>
      <c r="Y48" s="41">
        <f t="shared" si="15"/>
        <v>28.767123287671236</v>
      </c>
      <c r="Z48" s="51">
        <v>40</v>
      </c>
      <c r="AA48" s="43">
        <f t="shared" si="19"/>
        <v>79.518072289156621</v>
      </c>
      <c r="AB48" s="51"/>
      <c r="AC48" s="43">
        <f t="shared" si="16"/>
        <v>0</v>
      </c>
      <c r="AD48" s="32"/>
      <c r="AE48" s="14"/>
      <c r="AF48" s="31">
        <v>15</v>
      </c>
      <c r="AG48" s="14">
        <f>25-(AF48*$AG$121)+$AG$121</f>
        <v>8.3333333333333321</v>
      </c>
      <c r="AH48" s="31"/>
      <c r="AI48" s="14"/>
      <c r="AJ48" s="31"/>
      <c r="AK48" s="14"/>
      <c r="AL48" s="43">
        <f t="shared" si="17"/>
        <v>8.3333333333333321</v>
      </c>
      <c r="AM48" s="46">
        <f t="shared" si="18"/>
        <v>133.85990822050601</v>
      </c>
    </row>
    <row r="49" spans="1:39" x14ac:dyDescent="0.25">
      <c r="A49" s="3">
        <v>45</v>
      </c>
      <c r="B49" s="1" t="s">
        <v>420</v>
      </c>
      <c r="C49" s="1" t="s">
        <v>11</v>
      </c>
      <c r="D49" s="1">
        <v>2000</v>
      </c>
      <c r="E49" s="1" t="s">
        <v>236</v>
      </c>
      <c r="F49" s="2"/>
      <c r="G49" s="2"/>
      <c r="H49" s="38"/>
      <c r="I49" s="38">
        <v>5</v>
      </c>
      <c r="J49" s="38"/>
      <c r="K49" s="14">
        <v>0</v>
      </c>
      <c r="L49" s="14">
        <v>0</v>
      </c>
      <c r="M49" s="14">
        <v>0</v>
      </c>
      <c r="N49" s="14">
        <f>50-(I49*$N$121)+$N$121</f>
        <v>43.103448275862071</v>
      </c>
      <c r="O49" s="14">
        <f t="shared" si="12"/>
        <v>0</v>
      </c>
      <c r="P49" s="41">
        <f t="shared" si="13"/>
        <v>43.103448275862071</v>
      </c>
      <c r="Q49" s="32">
        <v>6</v>
      </c>
      <c r="R49" s="38"/>
      <c r="S49" s="38"/>
      <c r="T49" s="48"/>
      <c r="U49" s="26">
        <f>100-(Q49*$U$121)+$U$121</f>
        <v>89.583333333333329</v>
      </c>
      <c r="V49" s="26">
        <v>0</v>
      </c>
      <c r="W49" s="26">
        <v>0</v>
      </c>
      <c r="X49" s="26">
        <f t="shared" si="14"/>
        <v>0</v>
      </c>
      <c r="Y49" s="41">
        <f t="shared" si="15"/>
        <v>89.583333333333329</v>
      </c>
      <c r="Z49" s="51"/>
      <c r="AA49" s="43">
        <v>0</v>
      </c>
      <c r="AB49" s="51"/>
      <c r="AC49" s="43">
        <f t="shared" si="16"/>
        <v>0</v>
      </c>
      <c r="AD49" s="32"/>
      <c r="AE49" s="26"/>
      <c r="AF49" s="31"/>
      <c r="AG49" s="14"/>
      <c r="AH49" s="31"/>
      <c r="AI49" s="14"/>
      <c r="AJ49" s="31"/>
      <c r="AK49" s="14"/>
      <c r="AL49" s="43">
        <f t="shared" si="17"/>
        <v>0</v>
      </c>
      <c r="AM49" s="46">
        <f t="shared" si="18"/>
        <v>132.68678160919541</v>
      </c>
    </row>
    <row r="50" spans="1:39" x14ac:dyDescent="0.25">
      <c r="A50" s="3">
        <v>46</v>
      </c>
      <c r="B50" s="1" t="s">
        <v>436</v>
      </c>
      <c r="C50" s="17" t="s">
        <v>241</v>
      </c>
      <c r="D50" s="1">
        <v>1999</v>
      </c>
      <c r="E50" s="1" t="s">
        <v>236</v>
      </c>
      <c r="F50" s="2"/>
      <c r="G50" s="2"/>
      <c r="H50" s="38"/>
      <c r="I50" s="38"/>
      <c r="J50" s="38"/>
      <c r="K50" s="14">
        <v>0</v>
      </c>
      <c r="L50" s="14">
        <v>0</v>
      </c>
      <c r="M50" s="14">
        <v>0</v>
      </c>
      <c r="N50" s="14">
        <v>0</v>
      </c>
      <c r="O50" s="14">
        <f t="shared" si="12"/>
        <v>0</v>
      </c>
      <c r="P50" s="41">
        <f t="shared" si="13"/>
        <v>0</v>
      </c>
      <c r="Q50" s="32"/>
      <c r="R50" s="38"/>
      <c r="S50" s="38"/>
      <c r="T50" s="48"/>
      <c r="U50" s="26">
        <v>0</v>
      </c>
      <c r="V50" s="26">
        <v>0</v>
      </c>
      <c r="W50" s="26">
        <v>0</v>
      </c>
      <c r="X50" s="26">
        <f t="shared" si="14"/>
        <v>0</v>
      </c>
      <c r="Y50" s="41">
        <f t="shared" si="15"/>
        <v>0</v>
      </c>
      <c r="Z50" s="51">
        <v>11</v>
      </c>
      <c r="AA50" s="43">
        <f t="shared" ref="AA50:AA57" si="20">150-(Z50*$AA$121)+$AA$121</f>
        <v>131.92771084337349</v>
      </c>
      <c r="AB50" s="51"/>
      <c r="AC50" s="43">
        <f t="shared" si="16"/>
        <v>0</v>
      </c>
      <c r="AD50" s="32"/>
      <c r="AE50" s="26"/>
      <c r="AF50" s="31"/>
      <c r="AG50" s="14"/>
      <c r="AH50" s="31"/>
      <c r="AI50" s="14"/>
      <c r="AJ50" s="31"/>
      <c r="AK50" s="14"/>
      <c r="AL50" s="43">
        <f t="shared" si="17"/>
        <v>0</v>
      </c>
      <c r="AM50" s="46">
        <f t="shared" si="18"/>
        <v>131.92771084337349</v>
      </c>
    </row>
    <row r="51" spans="1:39" x14ac:dyDescent="0.25">
      <c r="A51" s="3">
        <v>47</v>
      </c>
      <c r="B51" s="1" t="s">
        <v>275</v>
      </c>
      <c r="C51" s="1" t="s">
        <v>42</v>
      </c>
      <c r="D51" s="1">
        <v>2001</v>
      </c>
      <c r="E51" s="1" t="s">
        <v>352</v>
      </c>
      <c r="F51" s="2"/>
      <c r="G51" s="2"/>
      <c r="H51" s="38"/>
      <c r="I51" s="38">
        <v>21</v>
      </c>
      <c r="J51" s="38"/>
      <c r="K51" s="14">
        <v>0</v>
      </c>
      <c r="L51" s="14">
        <v>0</v>
      </c>
      <c r="M51" s="14">
        <v>0</v>
      </c>
      <c r="N51" s="14">
        <f>50-(I51*$N$121)+$N$121</f>
        <v>15.517241379310347</v>
      </c>
      <c r="O51" s="14">
        <f t="shared" si="12"/>
        <v>0</v>
      </c>
      <c r="P51" s="41">
        <f t="shared" si="13"/>
        <v>15.517241379310347</v>
      </c>
      <c r="Q51" s="32">
        <v>33</v>
      </c>
      <c r="R51" s="38">
        <v>39</v>
      </c>
      <c r="S51" s="38">
        <v>55</v>
      </c>
      <c r="T51" s="48"/>
      <c r="U51" s="26">
        <f>100-(Q51*$U$121)+$U$121</f>
        <v>33.333333333333336</v>
      </c>
      <c r="V51" s="26">
        <f>100-(R51*$V$121)+$V$121</f>
        <v>33.333333333333336</v>
      </c>
      <c r="W51" s="26">
        <f>100-(S51*$W$121)+$W$121</f>
        <v>26.027397260273982</v>
      </c>
      <c r="X51" s="26">
        <f t="shared" si="14"/>
        <v>0</v>
      </c>
      <c r="Y51" s="41">
        <f t="shared" si="15"/>
        <v>66.666666666666671</v>
      </c>
      <c r="Z51" s="51">
        <v>60</v>
      </c>
      <c r="AA51" s="43">
        <f t="shared" si="20"/>
        <v>43.373493975903614</v>
      </c>
      <c r="AB51" s="51"/>
      <c r="AC51" s="43">
        <f t="shared" si="16"/>
        <v>0</v>
      </c>
      <c r="AD51" s="32">
        <v>49</v>
      </c>
      <c r="AE51" s="26">
        <f>25-(AD51*$AE$121)+$AE$121</f>
        <v>4.6610169491525433</v>
      </c>
      <c r="AF51" s="31"/>
      <c r="AG51" s="14"/>
      <c r="AH51" s="31"/>
      <c r="AI51" s="14"/>
      <c r="AJ51" s="31"/>
      <c r="AK51" s="14"/>
      <c r="AL51" s="43">
        <f t="shared" si="17"/>
        <v>4.6610169491525433</v>
      </c>
      <c r="AM51" s="46">
        <f t="shared" si="18"/>
        <v>130.21841897103317</v>
      </c>
    </row>
    <row r="52" spans="1:39" x14ac:dyDescent="0.25">
      <c r="A52" s="3">
        <v>48</v>
      </c>
      <c r="B52" s="1" t="s">
        <v>251</v>
      </c>
      <c r="C52" s="17" t="s">
        <v>241</v>
      </c>
      <c r="D52" s="1">
        <v>2000</v>
      </c>
      <c r="E52" s="1" t="s">
        <v>236</v>
      </c>
      <c r="F52" s="60"/>
      <c r="G52" s="2"/>
      <c r="H52" s="38"/>
      <c r="I52" s="38"/>
      <c r="J52" s="38"/>
      <c r="K52" s="14">
        <v>0</v>
      </c>
      <c r="L52" s="14">
        <v>0</v>
      </c>
      <c r="M52" s="14">
        <v>0</v>
      </c>
      <c r="N52" s="14">
        <v>0</v>
      </c>
      <c r="O52" s="14">
        <f t="shared" si="12"/>
        <v>0</v>
      </c>
      <c r="P52" s="41">
        <f t="shared" si="13"/>
        <v>0</v>
      </c>
      <c r="Q52" s="32"/>
      <c r="R52" s="38"/>
      <c r="S52" s="38"/>
      <c r="T52" s="31"/>
      <c r="U52" s="26">
        <v>0</v>
      </c>
      <c r="V52" s="26">
        <v>0</v>
      </c>
      <c r="W52" s="26">
        <v>0</v>
      </c>
      <c r="X52" s="26">
        <f t="shared" si="14"/>
        <v>0</v>
      </c>
      <c r="Y52" s="41">
        <f t="shared" si="15"/>
        <v>0</v>
      </c>
      <c r="Z52" s="51">
        <v>12</v>
      </c>
      <c r="AA52" s="43">
        <f t="shared" si="20"/>
        <v>130.12048192771084</v>
      </c>
      <c r="AB52" s="51"/>
      <c r="AC52" s="43">
        <f t="shared" si="16"/>
        <v>0</v>
      </c>
      <c r="AD52" s="32"/>
      <c r="AE52" s="26"/>
      <c r="AF52" s="31"/>
      <c r="AG52" s="14"/>
      <c r="AH52" s="31"/>
      <c r="AI52" s="14"/>
      <c r="AJ52" s="31"/>
      <c r="AK52" s="14"/>
      <c r="AL52" s="43">
        <f t="shared" si="17"/>
        <v>0</v>
      </c>
      <c r="AM52" s="46">
        <f t="shared" si="18"/>
        <v>130.12048192771084</v>
      </c>
    </row>
    <row r="53" spans="1:39" x14ac:dyDescent="0.25">
      <c r="A53" s="3">
        <v>49</v>
      </c>
      <c r="B53" s="3" t="s">
        <v>256</v>
      </c>
      <c r="C53" s="3" t="s">
        <v>7</v>
      </c>
      <c r="D53" s="3">
        <v>2000</v>
      </c>
      <c r="E53" s="22" t="s">
        <v>236</v>
      </c>
      <c r="F53" s="2"/>
      <c r="G53" s="2"/>
      <c r="H53" s="38"/>
      <c r="I53" s="38"/>
      <c r="J53" s="38"/>
      <c r="K53" s="14">
        <v>0</v>
      </c>
      <c r="L53" s="14">
        <v>0</v>
      </c>
      <c r="M53" s="14">
        <v>0</v>
      </c>
      <c r="N53" s="14">
        <v>0</v>
      </c>
      <c r="O53" s="14">
        <f t="shared" si="12"/>
        <v>0</v>
      </c>
      <c r="P53" s="41">
        <f t="shared" si="13"/>
        <v>0</v>
      </c>
      <c r="Q53" s="32"/>
      <c r="R53" s="38"/>
      <c r="S53" s="38"/>
      <c r="T53" s="48"/>
      <c r="U53" s="26">
        <v>0</v>
      </c>
      <c r="V53" s="26">
        <v>0</v>
      </c>
      <c r="W53" s="26">
        <v>0</v>
      </c>
      <c r="X53" s="26">
        <f t="shared" si="14"/>
        <v>0</v>
      </c>
      <c r="Y53" s="41">
        <f t="shared" si="15"/>
        <v>0</v>
      </c>
      <c r="Z53" s="51">
        <v>25</v>
      </c>
      <c r="AA53" s="43">
        <f t="shared" si="20"/>
        <v>106.62650602409639</v>
      </c>
      <c r="AB53" s="51"/>
      <c r="AC53" s="43">
        <f t="shared" si="16"/>
        <v>0</v>
      </c>
      <c r="AD53" s="32">
        <v>8</v>
      </c>
      <c r="AE53" s="26">
        <f>25-(AD53*$AE$121)+$AE$121</f>
        <v>22.033898305084747</v>
      </c>
      <c r="AF53" s="31"/>
      <c r="AG53" s="14"/>
      <c r="AH53" s="31"/>
      <c r="AI53" s="14"/>
      <c r="AJ53" s="31"/>
      <c r="AK53" s="14"/>
      <c r="AL53" s="43">
        <f t="shared" si="17"/>
        <v>22.033898305084747</v>
      </c>
      <c r="AM53" s="46">
        <f t="shared" si="18"/>
        <v>128.66040432918112</v>
      </c>
    </row>
    <row r="54" spans="1:39" x14ac:dyDescent="0.25">
      <c r="A54" s="3">
        <v>50</v>
      </c>
      <c r="B54" s="1" t="s">
        <v>235</v>
      </c>
      <c r="C54" s="1" t="s">
        <v>370</v>
      </c>
      <c r="D54" s="1">
        <v>2000</v>
      </c>
      <c r="E54" s="3" t="s">
        <v>236</v>
      </c>
      <c r="F54" s="2"/>
      <c r="G54" s="2"/>
      <c r="H54" s="38"/>
      <c r="I54" s="38"/>
      <c r="J54" s="38"/>
      <c r="K54" s="14">
        <v>0</v>
      </c>
      <c r="L54" s="14">
        <v>0</v>
      </c>
      <c r="M54" s="14">
        <v>0</v>
      </c>
      <c r="N54" s="14">
        <v>0</v>
      </c>
      <c r="O54" s="14">
        <f t="shared" si="12"/>
        <v>0</v>
      </c>
      <c r="P54" s="41">
        <f t="shared" si="13"/>
        <v>0</v>
      </c>
      <c r="Q54" s="32"/>
      <c r="R54" s="38"/>
      <c r="S54" s="38"/>
      <c r="T54" s="31"/>
      <c r="U54" s="26">
        <v>0</v>
      </c>
      <c r="V54" s="26">
        <v>0</v>
      </c>
      <c r="W54" s="26">
        <v>0</v>
      </c>
      <c r="X54" s="26">
        <f t="shared" si="14"/>
        <v>0</v>
      </c>
      <c r="Y54" s="41">
        <f t="shared" si="15"/>
        <v>0</v>
      </c>
      <c r="Z54" s="51">
        <v>13</v>
      </c>
      <c r="AA54" s="43">
        <f t="shared" si="20"/>
        <v>128.31325301204819</v>
      </c>
      <c r="AB54" s="51"/>
      <c r="AC54" s="43">
        <f t="shared" si="16"/>
        <v>0</v>
      </c>
      <c r="AD54" s="32"/>
      <c r="AE54" s="26"/>
      <c r="AF54" s="31"/>
      <c r="AG54" s="14"/>
      <c r="AH54" s="31"/>
      <c r="AI54" s="14"/>
      <c r="AJ54" s="31"/>
      <c r="AK54" s="14"/>
      <c r="AL54" s="43">
        <f t="shared" si="17"/>
        <v>0</v>
      </c>
      <c r="AM54" s="46">
        <f t="shared" si="18"/>
        <v>128.31325301204819</v>
      </c>
    </row>
    <row r="55" spans="1:39" x14ac:dyDescent="0.25">
      <c r="A55" s="3">
        <v>51</v>
      </c>
      <c r="B55" s="1" t="s">
        <v>289</v>
      </c>
      <c r="C55" s="1" t="s">
        <v>372</v>
      </c>
      <c r="D55" s="1">
        <v>1996</v>
      </c>
      <c r="E55" s="3" t="s">
        <v>103</v>
      </c>
      <c r="F55" s="2"/>
      <c r="G55" s="2"/>
      <c r="H55" s="38"/>
      <c r="I55" s="38"/>
      <c r="J55" s="38"/>
      <c r="K55" s="14">
        <v>0</v>
      </c>
      <c r="L55" s="14">
        <v>0</v>
      </c>
      <c r="M55" s="14">
        <v>0</v>
      </c>
      <c r="N55" s="14">
        <v>0</v>
      </c>
      <c r="O55" s="14">
        <f t="shared" si="12"/>
        <v>0</v>
      </c>
      <c r="P55" s="41">
        <f t="shared" si="13"/>
        <v>0</v>
      </c>
      <c r="Q55" s="32"/>
      <c r="R55" s="38"/>
      <c r="S55" s="38"/>
      <c r="T55" s="31"/>
      <c r="U55" s="26">
        <v>0</v>
      </c>
      <c r="V55" s="26">
        <v>0</v>
      </c>
      <c r="W55" s="26">
        <v>0</v>
      </c>
      <c r="X55" s="26">
        <f t="shared" si="14"/>
        <v>0</v>
      </c>
      <c r="Y55" s="41">
        <f t="shared" si="15"/>
        <v>0</v>
      </c>
      <c r="Z55" s="51">
        <v>14</v>
      </c>
      <c r="AA55" s="43">
        <f t="shared" si="20"/>
        <v>126.50602409638554</v>
      </c>
      <c r="AB55" s="51"/>
      <c r="AC55" s="43">
        <f t="shared" si="16"/>
        <v>0</v>
      </c>
      <c r="AD55" s="32"/>
      <c r="AE55" s="26"/>
      <c r="AF55" s="31"/>
      <c r="AG55" s="14"/>
      <c r="AH55" s="31"/>
      <c r="AI55" s="14"/>
      <c r="AJ55" s="31"/>
      <c r="AK55" s="14"/>
      <c r="AL55" s="43">
        <f t="shared" si="17"/>
        <v>0</v>
      </c>
      <c r="AM55" s="46">
        <f t="shared" si="18"/>
        <v>126.50602409638554</v>
      </c>
    </row>
    <row r="56" spans="1:39" x14ac:dyDescent="0.25">
      <c r="A56" s="3">
        <v>52</v>
      </c>
      <c r="B56" s="1" t="s">
        <v>242</v>
      </c>
      <c r="C56" s="1" t="s">
        <v>243</v>
      </c>
      <c r="D56" s="1">
        <v>2000</v>
      </c>
      <c r="E56" s="3" t="s">
        <v>236</v>
      </c>
      <c r="F56" s="2"/>
      <c r="G56" s="2"/>
      <c r="H56" s="38"/>
      <c r="I56" s="38"/>
      <c r="J56" s="38"/>
      <c r="K56" s="14">
        <v>0</v>
      </c>
      <c r="L56" s="14">
        <v>0</v>
      </c>
      <c r="M56" s="14">
        <v>0</v>
      </c>
      <c r="N56" s="14">
        <v>0</v>
      </c>
      <c r="O56" s="14">
        <f t="shared" si="12"/>
        <v>0</v>
      </c>
      <c r="P56" s="41">
        <f t="shared" si="13"/>
        <v>0</v>
      </c>
      <c r="Q56" s="32"/>
      <c r="R56" s="38"/>
      <c r="S56" s="38"/>
      <c r="T56" s="31"/>
      <c r="U56" s="26">
        <v>0</v>
      </c>
      <c r="V56" s="26">
        <v>0</v>
      </c>
      <c r="W56" s="26">
        <v>0</v>
      </c>
      <c r="X56" s="26">
        <f t="shared" si="14"/>
        <v>0</v>
      </c>
      <c r="Y56" s="41">
        <f t="shared" si="15"/>
        <v>0</v>
      </c>
      <c r="Z56" s="51">
        <v>16</v>
      </c>
      <c r="AA56" s="43">
        <f t="shared" si="20"/>
        <v>122.89156626506023</v>
      </c>
      <c r="AB56" s="51"/>
      <c r="AC56" s="43">
        <f t="shared" si="16"/>
        <v>0</v>
      </c>
      <c r="AD56" s="32"/>
      <c r="AE56" s="26"/>
      <c r="AF56" s="31"/>
      <c r="AG56" s="14"/>
      <c r="AH56" s="31"/>
      <c r="AI56" s="14"/>
      <c r="AJ56" s="31"/>
      <c r="AK56" s="14"/>
      <c r="AL56" s="43">
        <f t="shared" si="17"/>
        <v>0</v>
      </c>
      <c r="AM56" s="46">
        <f t="shared" si="18"/>
        <v>122.89156626506023</v>
      </c>
    </row>
    <row r="57" spans="1:39" x14ac:dyDescent="0.25">
      <c r="A57" s="3">
        <v>53</v>
      </c>
      <c r="B57" s="1" t="s">
        <v>21</v>
      </c>
      <c r="C57" s="1" t="s">
        <v>20</v>
      </c>
      <c r="D57" s="1">
        <v>2002</v>
      </c>
      <c r="E57" s="1" t="s">
        <v>352</v>
      </c>
      <c r="F57" s="2"/>
      <c r="G57" s="2"/>
      <c r="H57" s="38"/>
      <c r="I57" s="38"/>
      <c r="J57" s="38"/>
      <c r="K57" s="14">
        <v>0</v>
      </c>
      <c r="L57" s="14">
        <v>0</v>
      </c>
      <c r="M57" s="14">
        <v>0</v>
      </c>
      <c r="N57" s="14">
        <v>0</v>
      </c>
      <c r="O57" s="14">
        <f t="shared" si="12"/>
        <v>0</v>
      </c>
      <c r="P57" s="41">
        <f t="shared" si="13"/>
        <v>0</v>
      </c>
      <c r="Q57" s="32"/>
      <c r="R57" s="38"/>
      <c r="S57" s="38"/>
      <c r="T57" s="48"/>
      <c r="U57" s="26">
        <v>0</v>
      </c>
      <c r="V57" s="26">
        <v>0</v>
      </c>
      <c r="W57" s="26">
        <v>0</v>
      </c>
      <c r="X57" s="26">
        <f t="shared" si="14"/>
        <v>0</v>
      </c>
      <c r="Y57" s="41">
        <f t="shared" si="15"/>
        <v>0</v>
      </c>
      <c r="Z57" s="51">
        <v>24</v>
      </c>
      <c r="AA57" s="43">
        <f t="shared" si="20"/>
        <v>108.43373493975903</v>
      </c>
      <c r="AB57" s="51"/>
      <c r="AC57" s="43">
        <f t="shared" si="16"/>
        <v>0</v>
      </c>
      <c r="AD57" s="32"/>
      <c r="AE57" s="26"/>
      <c r="AF57" s="31">
        <v>11</v>
      </c>
      <c r="AG57" s="14">
        <f>25-(AF57*$AG$121)+$AG$121</f>
        <v>13.095238095238095</v>
      </c>
      <c r="AH57" s="31"/>
      <c r="AI57" s="14"/>
      <c r="AJ57" s="31"/>
      <c r="AK57" s="14"/>
      <c r="AL57" s="43">
        <f t="shared" si="17"/>
        <v>13.095238095238095</v>
      </c>
      <c r="AM57" s="46">
        <f t="shared" si="18"/>
        <v>121.52897303499714</v>
      </c>
    </row>
    <row r="58" spans="1:39" x14ac:dyDescent="0.25">
      <c r="A58" s="3">
        <v>54</v>
      </c>
      <c r="B58" s="1" t="s">
        <v>291</v>
      </c>
      <c r="C58" s="1" t="s">
        <v>13</v>
      </c>
      <c r="D58" s="1">
        <v>1998</v>
      </c>
      <c r="E58" s="1" t="s">
        <v>103</v>
      </c>
      <c r="F58" s="2"/>
      <c r="G58" s="2"/>
      <c r="H58" s="38"/>
      <c r="I58" s="38">
        <v>14</v>
      </c>
      <c r="J58" s="38"/>
      <c r="K58" s="14">
        <v>0</v>
      </c>
      <c r="L58" s="14">
        <v>0</v>
      </c>
      <c r="M58" s="14">
        <v>0</v>
      </c>
      <c r="N58" s="14">
        <f>50-(I58*$N$121)+$N$121</f>
        <v>27.586206896551726</v>
      </c>
      <c r="O58" s="14">
        <f t="shared" si="12"/>
        <v>0</v>
      </c>
      <c r="P58" s="41">
        <f t="shared" si="13"/>
        <v>27.586206896551726</v>
      </c>
      <c r="Q58" s="32">
        <v>23</v>
      </c>
      <c r="R58" s="38">
        <v>36</v>
      </c>
      <c r="S58" s="38"/>
      <c r="T58" s="48"/>
      <c r="U58" s="26">
        <f>100-(Q58*$U$121)+$U$121</f>
        <v>54.166666666666664</v>
      </c>
      <c r="V58" s="26">
        <f>100-(R58*$V$121)+$V$121</f>
        <v>38.596491228070178</v>
      </c>
      <c r="W58" s="26">
        <v>0</v>
      </c>
      <c r="X58" s="26">
        <f t="shared" si="14"/>
        <v>0</v>
      </c>
      <c r="Y58" s="41">
        <f t="shared" si="15"/>
        <v>92.76315789473685</v>
      </c>
      <c r="Z58" s="51"/>
      <c r="AA58" s="43">
        <v>0</v>
      </c>
      <c r="AB58" s="51"/>
      <c r="AC58" s="43">
        <f t="shared" si="16"/>
        <v>0</v>
      </c>
      <c r="AD58" s="32"/>
      <c r="AE58" s="26"/>
      <c r="AF58" s="31"/>
      <c r="AG58" s="14"/>
      <c r="AH58" s="31"/>
      <c r="AI58" s="14"/>
      <c r="AJ58" s="31"/>
      <c r="AK58" s="14"/>
      <c r="AL58" s="43">
        <f t="shared" si="17"/>
        <v>0</v>
      </c>
      <c r="AM58" s="46">
        <f t="shared" si="18"/>
        <v>120.34936479128858</v>
      </c>
    </row>
    <row r="59" spans="1:39" x14ac:dyDescent="0.25">
      <c r="A59" s="3">
        <v>55</v>
      </c>
      <c r="B59" s="1" t="s">
        <v>25</v>
      </c>
      <c r="C59" s="1" t="s">
        <v>372</v>
      </c>
      <c r="D59" s="1">
        <v>2003</v>
      </c>
      <c r="E59" s="3" t="s">
        <v>352</v>
      </c>
      <c r="F59" s="2"/>
      <c r="G59" s="2"/>
      <c r="H59" s="38"/>
      <c r="I59" s="38"/>
      <c r="J59" s="38"/>
      <c r="K59" s="14">
        <v>0</v>
      </c>
      <c r="L59" s="14">
        <v>0</v>
      </c>
      <c r="M59" s="14">
        <v>0</v>
      </c>
      <c r="N59" s="14">
        <v>0</v>
      </c>
      <c r="O59" s="14">
        <f t="shared" si="12"/>
        <v>0</v>
      </c>
      <c r="P59" s="41">
        <f t="shared" si="13"/>
        <v>0</v>
      </c>
      <c r="Q59" s="32"/>
      <c r="R59" s="38"/>
      <c r="S59" s="38"/>
      <c r="T59" s="31"/>
      <c r="U59" s="26">
        <v>0</v>
      </c>
      <c r="V59" s="26">
        <v>0</v>
      </c>
      <c r="W59" s="26">
        <v>0</v>
      </c>
      <c r="X59" s="26">
        <f t="shared" si="14"/>
        <v>0</v>
      </c>
      <c r="Y59" s="41">
        <f t="shared" si="15"/>
        <v>0</v>
      </c>
      <c r="Z59" s="51">
        <v>20</v>
      </c>
      <c r="AA59" s="43">
        <f t="shared" ref="AA59:AA64" si="21">150-(Z59*$AA$121)+$AA$121</f>
        <v>115.66265060240963</v>
      </c>
      <c r="AB59" s="51"/>
      <c r="AC59" s="43">
        <f t="shared" si="16"/>
        <v>0</v>
      </c>
      <c r="AD59" s="32"/>
      <c r="AE59" s="26"/>
      <c r="AF59" s="31"/>
      <c r="AG59" s="14"/>
      <c r="AH59" s="31"/>
      <c r="AI59" s="14"/>
      <c r="AJ59" s="31"/>
      <c r="AK59" s="14"/>
      <c r="AL59" s="43">
        <f t="shared" si="17"/>
        <v>0</v>
      </c>
      <c r="AM59" s="46">
        <f t="shared" si="18"/>
        <v>115.66265060240963</v>
      </c>
    </row>
    <row r="60" spans="1:39" x14ac:dyDescent="0.25">
      <c r="A60" s="3">
        <v>56</v>
      </c>
      <c r="B60" s="22" t="s">
        <v>263</v>
      </c>
      <c r="C60" s="1" t="s">
        <v>7</v>
      </c>
      <c r="D60" s="1">
        <v>1999</v>
      </c>
      <c r="E60" s="1" t="s">
        <v>236</v>
      </c>
      <c r="F60" s="2"/>
      <c r="G60" s="2"/>
      <c r="H60" s="38"/>
      <c r="I60" s="38"/>
      <c r="J60" s="38"/>
      <c r="K60" s="14">
        <v>0</v>
      </c>
      <c r="L60" s="14">
        <v>0</v>
      </c>
      <c r="M60" s="14">
        <v>0</v>
      </c>
      <c r="N60" s="14">
        <v>0</v>
      </c>
      <c r="O60" s="14">
        <f t="shared" si="12"/>
        <v>0</v>
      </c>
      <c r="P60" s="41">
        <f t="shared" si="13"/>
        <v>0</v>
      </c>
      <c r="Q60" s="32"/>
      <c r="R60" s="38"/>
      <c r="S60" s="38"/>
      <c r="T60" s="48"/>
      <c r="U60" s="26">
        <v>0</v>
      </c>
      <c r="V60" s="26">
        <v>0</v>
      </c>
      <c r="W60" s="26">
        <v>0</v>
      </c>
      <c r="X60" s="26">
        <f t="shared" si="14"/>
        <v>0</v>
      </c>
      <c r="Y60" s="41">
        <f t="shared" si="15"/>
        <v>0</v>
      </c>
      <c r="Z60" s="51">
        <v>33</v>
      </c>
      <c r="AA60" s="43">
        <f t="shared" si="21"/>
        <v>92.168674698795172</v>
      </c>
      <c r="AB60" s="51"/>
      <c r="AC60" s="43">
        <f t="shared" si="16"/>
        <v>0</v>
      </c>
      <c r="AD60" s="32">
        <v>21</v>
      </c>
      <c r="AE60" s="26">
        <f>25-(AD60*$AE$121)+$AE$121</f>
        <v>16.525423728813557</v>
      </c>
      <c r="AF60" s="31"/>
      <c r="AG60" s="14"/>
      <c r="AH60" s="31"/>
      <c r="AI60" s="14"/>
      <c r="AJ60" s="31"/>
      <c r="AK60" s="14"/>
      <c r="AL60" s="43">
        <f t="shared" si="17"/>
        <v>16.525423728813557</v>
      </c>
      <c r="AM60" s="46">
        <f t="shared" si="18"/>
        <v>108.69409842760874</v>
      </c>
    </row>
    <row r="61" spans="1:39" ht="26.25" x14ac:dyDescent="0.25">
      <c r="A61" s="3">
        <v>57</v>
      </c>
      <c r="B61" s="16" t="s">
        <v>391</v>
      </c>
      <c r="C61" s="17" t="s">
        <v>241</v>
      </c>
      <c r="D61" s="17">
        <v>1998</v>
      </c>
      <c r="E61" s="1" t="s">
        <v>103</v>
      </c>
      <c r="F61" s="2"/>
      <c r="G61" s="2"/>
      <c r="H61" s="38"/>
      <c r="I61" s="38"/>
      <c r="J61" s="38"/>
      <c r="K61" s="14">
        <v>0</v>
      </c>
      <c r="L61" s="14">
        <v>0</v>
      </c>
      <c r="M61" s="14">
        <v>0</v>
      </c>
      <c r="N61" s="14">
        <v>0</v>
      </c>
      <c r="O61" s="14">
        <f t="shared" si="12"/>
        <v>0</v>
      </c>
      <c r="P61" s="41">
        <f t="shared" si="13"/>
        <v>0</v>
      </c>
      <c r="Q61" s="32"/>
      <c r="R61" s="38">
        <v>45</v>
      </c>
      <c r="S61" s="38"/>
      <c r="T61" s="48"/>
      <c r="U61" s="26">
        <v>0</v>
      </c>
      <c r="V61" s="26">
        <f>100-(R61*$V$121)+$V$121</f>
        <v>22.807017543859651</v>
      </c>
      <c r="W61" s="26">
        <v>0</v>
      </c>
      <c r="X61" s="26">
        <f t="shared" si="14"/>
        <v>0</v>
      </c>
      <c r="Y61" s="41">
        <f t="shared" si="15"/>
        <v>22.807017543859651</v>
      </c>
      <c r="Z61" s="51">
        <v>37</v>
      </c>
      <c r="AA61" s="43">
        <f t="shared" si="21"/>
        <v>84.939759036144579</v>
      </c>
      <c r="AB61" s="51"/>
      <c r="AC61" s="43">
        <f t="shared" si="16"/>
        <v>0</v>
      </c>
      <c r="AD61" s="32"/>
      <c r="AE61" s="26"/>
      <c r="AF61" s="31"/>
      <c r="AG61" s="14"/>
      <c r="AH61" s="31"/>
      <c r="AI61" s="14"/>
      <c r="AJ61" s="31"/>
      <c r="AK61" s="14"/>
      <c r="AL61" s="43">
        <f t="shared" si="17"/>
        <v>0</v>
      </c>
      <c r="AM61" s="46">
        <f t="shared" si="18"/>
        <v>107.74677658000422</v>
      </c>
    </row>
    <row r="62" spans="1:39" x14ac:dyDescent="0.25">
      <c r="A62" s="3">
        <v>58</v>
      </c>
      <c r="B62" s="3" t="s">
        <v>29</v>
      </c>
      <c r="C62" s="3" t="s">
        <v>9</v>
      </c>
      <c r="D62" s="3">
        <v>2002</v>
      </c>
      <c r="E62" s="1" t="s">
        <v>352</v>
      </c>
      <c r="F62" s="2"/>
      <c r="G62" s="2"/>
      <c r="H62" s="38"/>
      <c r="I62" s="38"/>
      <c r="J62" s="38"/>
      <c r="K62" s="14">
        <v>0</v>
      </c>
      <c r="L62" s="14">
        <v>0</v>
      </c>
      <c r="M62" s="14">
        <v>0</v>
      </c>
      <c r="N62" s="14">
        <v>0</v>
      </c>
      <c r="O62" s="14">
        <f t="shared" si="12"/>
        <v>0</v>
      </c>
      <c r="P62" s="41">
        <f t="shared" si="13"/>
        <v>0</v>
      </c>
      <c r="Q62" s="32">
        <v>39</v>
      </c>
      <c r="R62" s="38">
        <v>48</v>
      </c>
      <c r="S62" s="38"/>
      <c r="T62" s="31"/>
      <c r="U62" s="26">
        <f>100-(Q62*$U$121)+$U$121</f>
        <v>20.833333333333332</v>
      </c>
      <c r="V62" s="26">
        <f>100-(R62*$V$121)+$V$121</f>
        <v>17.543859649122815</v>
      </c>
      <c r="W62" s="26">
        <v>0</v>
      </c>
      <c r="X62" s="26">
        <f t="shared" si="14"/>
        <v>0</v>
      </c>
      <c r="Y62" s="41">
        <f t="shared" si="15"/>
        <v>38.377192982456151</v>
      </c>
      <c r="Z62" s="51">
        <v>48</v>
      </c>
      <c r="AA62" s="43">
        <f t="shared" si="21"/>
        <v>65.060240963855421</v>
      </c>
      <c r="AB62" s="51"/>
      <c r="AC62" s="43">
        <f t="shared" si="16"/>
        <v>0</v>
      </c>
      <c r="AD62" s="32"/>
      <c r="AE62" s="26"/>
      <c r="AF62" s="31"/>
      <c r="AG62" s="14"/>
      <c r="AH62" s="31"/>
      <c r="AI62" s="14"/>
      <c r="AJ62" s="31"/>
      <c r="AK62" s="14"/>
      <c r="AL62" s="43">
        <f t="shared" si="17"/>
        <v>0</v>
      </c>
      <c r="AM62" s="46">
        <f t="shared" si="18"/>
        <v>103.43743394631157</v>
      </c>
    </row>
    <row r="63" spans="1:39" x14ac:dyDescent="0.25">
      <c r="A63" s="3">
        <v>59</v>
      </c>
      <c r="B63" s="1" t="s">
        <v>308</v>
      </c>
      <c r="C63" s="1" t="s">
        <v>12</v>
      </c>
      <c r="D63" s="1">
        <v>2000</v>
      </c>
      <c r="E63" s="1" t="s">
        <v>236</v>
      </c>
      <c r="F63" s="60"/>
      <c r="G63" s="2"/>
      <c r="H63" s="38"/>
      <c r="I63" s="38"/>
      <c r="J63" s="38"/>
      <c r="K63" s="14">
        <v>0</v>
      </c>
      <c r="L63" s="14">
        <v>0</v>
      </c>
      <c r="M63" s="14">
        <v>0</v>
      </c>
      <c r="N63" s="14">
        <v>0</v>
      </c>
      <c r="O63" s="14">
        <f t="shared" si="12"/>
        <v>0</v>
      </c>
      <c r="P63" s="41">
        <f t="shared" si="13"/>
        <v>0</v>
      </c>
      <c r="Q63" s="32">
        <v>30</v>
      </c>
      <c r="R63" s="38"/>
      <c r="S63" s="38"/>
      <c r="T63" s="31"/>
      <c r="U63" s="26">
        <f>100-(Q63*$U$121)+$U$121</f>
        <v>39.583333333333329</v>
      </c>
      <c r="V63" s="26">
        <v>0</v>
      </c>
      <c r="W63" s="26">
        <v>0</v>
      </c>
      <c r="X63" s="26">
        <f t="shared" si="14"/>
        <v>0</v>
      </c>
      <c r="Y63" s="41">
        <f t="shared" si="15"/>
        <v>39.583333333333329</v>
      </c>
      <c r="Z63" s="51">
        <v>62</v>
      </c>
      <c r="AA63" s="43">
        <f t="shared" si="21"/>
        <v>39.759036144578303</v>
      </c>
      <c r="AB63" s="51"/>
      <c r="AC63" s="43">
        <f t="shared" si="16"/>
        <v>0</v>
      </c>
      <c r="AD63" s="32">
        <v>16</v>
      </c>
      <c r="AE63" s="26">
        <f>25-(AD63*$AE$121)+$AE$121</f>
        <v>18.64406779661017</v>
      </c>
      <c r="AF63" s="31"/>
      <c r="AG63" s="14"/>
      <c r="AH63" s="31"/>
      <c r="AI63" s="14"/>
      <c r="AJ63" s="31"/>
      <c r="AK63" s="14"/>
      <c r="AL63" s="43">
        <f t="shared" si="17"/>
        <v>18.64406779661017</v>
      </c>
      <c r="AM63" s="46">
        <f t="shared" si="18"/>
        <v>97.986437274521805</v>
      </c>
    </row>
    <row r="64" spans="1:39" x14ac:dyDescent="0.25">
      <c r="A64" s="3">
        <v>60</v>
      </c>
      <c r="B64" s="1" t="s">
        <v>90</v>
      </c>
      <c r="C64" s="17" t="s">
        <v>232</v>
      </c>
      <c r="D64" s="22">
        <v>2002</v>
      </c>
      <c r="E64" s="1" t="s">
        <v>352</v>
      </c>
      <c r="F64" s="2"/>
      <c r="G64" s="2"/>
      <c r="H64" s="38"/>
      <c r="I64" s="38"/>
      <c r="J64" s="38"/>
      <c r="K64" s="14">
        <v>0</v>
      </c>
      <c r="L64" s="14">
        <v>0</v>
      </c>
      <c r="M64" s="14">
        <v>0</v>
      </c>
      <c r="N64" s="14">
        <v>0</v>
      </c>
      <c r="O64" s="14">
        <f t="shared" si="12"/>
        <v>0</v>
      </c>
      <c r="P64" s="41">
        <f t="shared" si="13"/>
        <v>0</v>
      </c>
      <c r="Q64" s="32"/>
      <c r="R64" s="38"/>
      <c r="S64" s="38"/>
      <c r="T64" s="48"/>
      <c r="U64" s="26">
        <v>0</v>
      </c>
      <c r="V64" s="26">
        <v>0</v>
      </c>
      <c r="W64" s="26">
        <v>0</v>
      </c>
      <c r="X64" s="26">
        <f t="shared" si="14"/>
        <v>0</v>
      </c>
      <c r="Y64" s="41">
        <f t="shared" si="15"/>
        <v>0</v>
      </c>
      <c r="Z64" s="51">
        <v>38</v>
      </c>
      <c r="AA64" s="43">
        <f t="shared" si="21"/>
        <v>83.132530120481917</v>
      </c>
      <c r="AB64" s="51"/>
      <c r="AC64" s="43">
        <f t="shared" si="16"/>
        <v>0</v>
      </c>
      <c r="AD64" s="32"/>
      <c r="AE64" s="26"/>
      <c r="AF64" s="31">
        <v>16</v>
      </c>
      <c r="AG64" s="14">
        <f>25-(AF64*$AG$121)+$AG$121</f>
        <v>7.1428571428571432</v>
      </c>
      <c r="AH64" s="31"/>
      <c r="AI64" s="14"/>
      <c r="AJ64" s="31"/>
      <c r="AK64" s="14"/>
      <c r="AL64" s="43">
        <f t="shared" si="17"/>
        <v>7.1428571428571432</v>
      </c>
      <c r="AM64" s="46">
        <f t="shared" si="18"/>
        <v>90.275387263339056</v>
      </c>
    </row>
    <row r="65" spans="1:39" x14ac:dyDescent="0.25">
      <c r="A65" s="3">
        <v>61</v>
      </c>
      <c r="B65" s="1" t="s">
        <v>393</v>
      </c>
      <c r="C65" s="1" t="s">
        <v>10</v>
      </c>
      <c r="D65" s="1">
        <v>2001</v>
      </c>
      <c r="E65" s="1" t="s">
        <v>352</v>
      </c>
      <c r="F65" s="2"/>
      <c r="G65" s="2"/>
      <c r="H65" s="38"/>
      <c r="I65" s="38">
        <v>17</v>
      </c>
      <c r="J65" s="38"/>
      <c r="K65" s="14">
        <v>0</v>
      </c>
      <c r="L65" s="14">
        <v>0</v>
      </c>
      <c r="M65" s="14">
        <v>0</v>
      </c>
      <c r="N65" s="14">
        <f>50-(I65*$N$121)+$N$121</f>
        <v>22.413793103448278</v>
      </c>
      <c r="O65" s="14">
        <f t="shared" si="12"/>
        <v>0</v>
      </c>
      <c r="P65" s="41">
        <f t="shared" si="13"/>
        <v>22.413793103448278</v>
      </c>
      <c r="Q65" s="32">
        <v>35</v>
      </c>
      <c r="R65" s="38"/>
      <c r="S65" s="38">
        <v>50</v>
      </c>
      <c r="T65" s="48"/>
      <c r="U65" s="26">
        <f>100-(Q65*$U$121)+$U$121</f>
        <v>29.166666666666661</v>
      </c>
      <c r="V65" s="26">
        <v>0</v>
      </c>
      <c r="W65" s="26">
        <f>100-(S65*$W$121)+$W$121</f>
        <v>32.87671232876712</v>
      </c>
      <c r="X65" s="26">
        <f t="shared" si="14"/>
        <v>0</v>
      </c>
      <c r="Y65" s="41">
        <f t="shared" si="15"/>
        <v>62.043378995433784</v>
      </c>
      <c r="Z65" s="51"/>
      <c r="AA65" s="43">
        <v>0</v>
      </c>
      <c r="AB65" s="51"/>
      <c r="AC65" s="43">
        <f t="shared" si="16"/>
        <v>0</v>
      </c>
      <c r="AD65" s="32">
        <v>47</v>
      </c>
      <c r="AE65" s="26">
        <f>25-(AD65*$AE$121)+$AE$121</f>
        <v>5.5084745762711869</v>
      </c>
      <c r="AF65" s="31"/>
      <c r="AG65" s="14"/>
      <c r="AH65" s="31"/>
      <c r="AI65" s="14"/>
      <c r="AJ65" s="31"/>
      <c r="AK65" s="14"/>
      <c r="AL65" s="43">
        <f t="shared" si="17"/>
        <v>5.5084745762711869</v>
      </c>
      <c r="AM65" s="46">
        <f t="shared" si="18"/>
        <v>89.965646675153252</v>
      </c>
    </row>
    <row r="66" spans="1:39" x14ac:dyDescent="0.25">
      <c r="A66" s="3">
        <v>62</v>
      </c>
      <c r="B66" s="3" t="s">
        <v>415</v>
      </c>
      <c r="C66" s="3" t="s">
        <v>201</v>
      </c>
      <c r="D66" s="3">
        <v>2001</v>
      </c>
      <c r="E66" s="1" t="s">
        <v>352</v>
      </c>
      <c r="F66" s="2">
        <v>18</v>
      </c>
      <c r="G66" s="2"/>
      <c r="H66" s="38"/>
      <c r="I66" s="38"/>
      <c r="J66" s="38"/>
      <c r="K66" s="14">
        <f>50-(F66*$K$121)+$K$121</f>
        <v>14.583333333333334</v>
      </c>
      <c r="L66" s="14">
        <v>0</v>
      </c>
      <c r="M66" s="14">
        <v>0</v>
      </c>
      <c r="N66" s="14">
        <v>0</v>
      </c>
      <c r="O66" s="14">
        <f t="shared" si="12"/>
        <v>0</v>
      </c>
      <c r="P66" s="41">
        <f t="shared" si="13"/>
        <v>14.583333333333334</v>
      </c>
      <c r="Q66" s="32">
        <v>28</v>
      </c>
      <c r="R66" s="38">
        <v>50</v>
      </c>
      <c r="S66" s="38">
        <v>59</v>
      </c>
      <c r="T66" s="48"/>
      <c r="U66" s="26">
        <f>100-(Q66*$U$121)+$U$121</f>
        <v>43.75</v>
      </c>
      <c r="V66" s="26">
        <f>100-(R66*$V$121)+$V$121</f>
        <v>14.035087719298254</v>
      </c>
      <c r="W66" s="26">
        <f>100-(S66*$W$121)+$W$121</f>
        <v>20.547945205479461</v>
      </c>
      <c r="X66" s="26">
        <f t="shared" si="14"/>
        <v>0</v>
      </c>
      <c r="Y66" s="41">
        <f t="shared" si="15"/>
        <v>64.297945205479465</v>
      </c>
      <c r="Z66" s="51"/>
      <c r="AA66" s="43">
        <v>0</v>
      </c>
      <c r="AB66" s="51"/>
      <c r="AC66" s="43">
        <f t="shared" si="16"/>
        <v>0</v>
      </c>
      <c r="AD66" s="32">
        <v>44</v>
      </c>
      <c r="AE66" s="26">
        <f>25-(AD66*$AE$121)+$AE$121</f>
        <v>6.7796610169491522</v>
      </c>
      <c r="AF66" s="31"/>
      <c r="AG66" s="14"/>
      <c r="AH66" s="31"/>
      <c r="AI66" s="14"/>
      <c r="AJ66" s="31"/>
      <c r="AK66" s="14"/>
      <c r="AL66" s="43">
        <f t="shared" si="17"/>
        <v>6.7796610169491522</v>
      </c>
      <c r="AM66" s="46">
        <f t="shared" si="18"/>
        <v>85.660939555761942</v>
      </c>
    </row>
    <row r="67" spans="1:39" x14ac:dyDescent="0.25">
      <c r="A67" s="3">
        <v>63</v>
      </c>
      <c r="B67" s="1" t="s">
        <v>422</v>
      </c>
      <c r="C67" s="1" t="s">
        <v>232</v>
      </c>
      <c r="D67" s="1">
        <v>2000</v>
      </c>
      <c r="E67" s="3" t="s">
        <v>236</v>
      </c>
      <c r="F67" s="2"/>
      <c r="G67" s="2"/>
      <c r="H67" s="38"/>
      <c r="I67" s="38"/>
      <c r="J67" s="38"/>
      <c r="K67" s="14">
        <v>0</v>
      </c>
      <c r="L67" s="14">
        <v>0</v>
      </c>
      <c r="M67" s="14">
        <v>0</v>
      </c>
      <c r="N67" s="14">
        <v>0</v>
      </c>
      <c r="O67" s="14">
        <f t="shared" si="12"/>
        <v>0</v>
      </c>
      <c r="P67" s="41">
        <f t="shared" si="13"/>
        <v>0</v>
      </c>
      <c r="Q67" s="32">
        <v>29</v>
      </c>
      <c r="R67" s="38">
        <v>33</v>
      </c>
      <c r="S67" s="38"/>
      <c r="T67" s="31"/>
      <c r="U67" s="26">
        <f>100-(Q67*$U$121)+$U$121</f>
        <v>41.666666666666664</v>
      </c>
      <c r="V67" s="26">
        <f>100-(R67*$V$121)+$V$121</f>
        <v>43.859649122807021</v>
      </c>
      <c r="W67" s="26">
        <v>0</v>
      </c>
      <c r="X67" s="26">
        <f t="shared" si="14"/>
        <v>0</v>
      </c>
      <c r="Y67" s="41">
        <f t="shared" si="15"/>
        <v>85.526315789473685</v>
      </c>
      <c r="Z67" s="51"/>
      <c r="AA67" s="43">
        <v>0</v>
      </c>
      <c r="AB67" s="51"/>
      <c r="AC67" s="43">
        <f t="shared" si="16"/>
        <v>0</v>
      </c>
      <c r="AD67" s="32"/>
      <c r="AE67" s="26"/>
      <c r="AF67" s="31"/>
      <c r="AG67" s="14"/>
      <c r="AH67" s="31"/>
      <c r="AI67" s="14"/>
      <c r="AJ67" s="31"/>
      <c r="AK67" s="14"/>
      <c r="AL67" s="43">
        <f t="shared" si="17"/>
        <v>0</v>
      </c>
      <c r="AM67" s="46">
        <f t="shared" si="18"/>
        <v>85.526315789473685</v>
      </c>
    </row>
    <row r="68" spans="1:39" x14ac:dyDescent="0.25">
      <c r="A68" s="3">
        <v>64</v>
      </c>
      <c r="B68" s="22" t="s">
        <v>267</v>
      </c>
      <c r="C68" s="1" t="s">
        <v>23</v>
      </c>
      <c r="D68" s="1">
        <v>2001</v>
      </c>
      <c r="E68" s="1" t="s">
        <v>352</v>
      </c>
      <c r="F68" s="2"/>
      <c r="G68" s="2"/>
      <c r="H68" s="38"/>
      <c r="I68" s="38"/>
      <c r="J68" s="38"/>
      <c r="K68" s="14">
        <v>0</v>
      </c>
      <c r="L68" s="14">
        <v>0</v>
      </c>
      <c r="M68" s="14">
        <v>0</v>
      </c>
      <c r="N68" s="14">
        <v>0</v>
      </c>
      <c r="O68" s="14">
        <f t="shared" si="12"/>
        <v>0</v>
      </c>
      <c r="P68" s="41">
        <f t="shared" si="13"/>
        <v>0</v>
      </c>
      <c r="Q68" s="32">
        <v>45</v>
      </c>
      <c r="R68" s="38"/>
      <c r="S68" s="38"/>
      <c r="T68" s="48"/>
      <c r="U68" s="26">
        <f>100-(Q68*$U$121)+$U$121</f>
        <v>8.3333333333333339</v>
      </c>
      <c r="V68" s="26">
        <v>0</v>
      </c>
      <c r="W68" s="26">
        <v>0</v>
      </c>
      <c r="X68" s="26">
        <f t="shared" si="14"/>
        <v>0</v>
      </c>
      <c r="Y68" s="41">
        <f t="shared" si="15"/>
        <v>8.3333333333333339</v>
      </c>
      <c r="Z68" s="51">
        <v>51</v>
      </c>
      <c r="AA68" s="43">
        <f>150-(Z68*$AA$121)+$AA$121</f>
        <v>59.638554216867462</v>
      </c>
      <c r="AB68" s="51"/>
      <c r="AC68" s="43">
        <f t="shared" si="16"/>
        <v>0</v>
      </c>
      <c r="AD68" s="32">
        <v>27</v>
      </c>
      <c r="AE68" s="26">
        <f>25-(AD68*$AE$121)+$AE$121</f>
        <v>13.983050847457628</v>
      </c>
      <c r="AF68" s="31"/>
      <c r="AG68" s="14"/>
      <c r="AH68" s="31"/>
      <c r="AI68" s="14"/>
      <c r="AJ68" s="31"/>
      <c r="AK68" s="14"/>
      <c r="AL68" s="43">
        <f t="shared" si="17"/>
        <v>13.983050847457628</v>
      </c>
      <c r="AM68" s="46">
        <f t="shared" si="18"/>
        <v>81.954938397658424</v>
      </c>
    </row>
    <row r="69" spans="1:39" x14ac:dyDescent="0.25">
      <c r="A69" s="3">
        <v>65</v>
      </c>
      <c r="B69" s="1" t="s">
        <v>427</v>
      </c>
      <c r="C69" s="1" t="s">
        <v>10</v>
      </c>
      <c r="D69" s="1">
        <v>2001</v>
      </c>
      <c r="E69" s="1" t="s">
        <v>352</v>
      </c>
      <c r="F69" s="2"/>
      <c r="G69" s="2"/>
      <c r="H69" s="38">
        <v>15</v>
      </c>
      <c r="I69" s="38"/>
      <c r="J69" s="38"/>
      <c r="K69" s="14">
        <v>0</v>
      </c>
      <c r="L69" s="14">
        <v>0</v>
      </c>
      <c r="M69" s="14">
        <f>50-(H69*$M$121)+$M$121</f>
        <v>16.666666666666664</v>
      </c>
      <c r="N69" s="14">
        <v>0</v>
      </c>
      <c r="O69" s="14">
        <f t="shared" ref="O69:O100" si="22">50-(J69*$O$121)+$O$121</f>
        <v>0</v>
      </c>
      <c r="P69" s="41">
        <f t="shared" ref="P69:P100" si="23">MAX(K69:O69)</f>
        <v>16.666666666666664</v>
      </c>
      <c r="Q69" s="32"/>
      <c r="R69" s="38"/>
      <c r="S69" s="38"/>
      <c r="T69" s="48"/>
      <c r="U69" s="26">
        <v>0</v>
      </c>
      <c r="V69" s="26">
        <v>0</v>
      </c>
      <c r="W69" s="26">
        <v>0</v>
      </c>
      <c r="X69" s="26">
        <f t="shared" ref="X69:X100" si="24">100-(T69*$X$121)+$X$121</f>
        <v>0</v>
      </c>
      <c r="Y69" s="41">
        <f t="shared" ref="Y69:Y100" si="25">LARGE(U69:X69,1)+LARGE(U69:X69,2)</f>
        <v>0</v>
      </c>
      <c r="Z69" s="51">
        <v>54</v>
      </c>
      <c r="AA69" s="43">
        <f>150-(Z69*$AA$121)+$AA$121</f>
        <v>54.216867469879517</v>
      </c>
      <c r="AB69" s="51"/>
      <c r="AC69" s="43">
        <f t="shared" ref="AC69:AC100" si="26">150-(AB69*$AC$121)+$AC$121</f>
        <v>0</v>
      </c>
      <c r="AD69" s="32">
        <v>36</v>
      </c>
      <c r="AE69" s="26">
        <f>25-(AD69*$AE$121)+$AE$121</f>
        <v>10.16949152542373</v>
      </c>
      <c r="AF69" s="31">
        <v>19</v>
      </c>
      <c r="AG69" s="14">
        <f>25-(AF69*$AG$121)+$AG$121</f>
        <v>3.5714285714285703</v>
      </c>
      <c r="AH69" s="31"/>
      <c r="AI69" s="14"/>
      <c r="AJ69" s="31"/>
      <c r="AK69" s="14"/>
      <c r="AL69" s="43">
        <f t="shared" ref="AL69:AL100" si="27">MAX(AE69,AG69,AI69,AK69)</f>
        <v>10.16949152542373</v>
      </c>
      <c r="AM69" s="46">
        <f t="shared" ref="AM69:AM100" si="28">P69+Y69+AA69+AC69+AL69</f>
        <v>81.053025661969912</v>
      </c>
    </row>
    <row r="70" spans="1:39" x14ac:dyDescent="0.25">
      <c r="A70" s="3">
        <v>66</v>
      </c>
      <c r="B70" s="1" t="s">
        <v>22</v>
      </c>
      <c r="C70" s="1" t="s">
        <v>15</v>
      </c>
      <c r="D70" s="1">
        <v>2001</v>
      </c>
      <c r="E70" s="1" t="s">
        <v>352</v>
      </c>
      <c r="F70" s="59"/>
      <c r="G70" s="2"/>
      <c r="H70" s="38">
        <v>9</v>
      </c>
      <c r="I70" s="38"/>
      <c r="J70" s="38"/>
      <c r="K70" s="14">
        <v>0</v>
      </c>
      <c r="L70" s="14">
        <v>0</v>
      </c>
      <c r="M70" s="14">
        <f>50-(H70*$M$121)+$M$121</f>
        <v>30.952380952380953</v>
      </c>
      <c r="N70" s="14">
        <v>0</v>
      </c>
      <c r="O70" s="14">
        <f t="shared" si="22"/>
        <v>0</v>
      </c>
      <c r="P70" s="41">
        <f t="shared" si="23"/>
        <v>30.952380952380953</v>
      </c>
      <c r="Q70" s="32"/>
      <c r="R70" s="38"/>
      <c r="S70" s="38"/>
      <c r="T70" s="31"/>
      <c r="U70" s="26">
        <v>0</v>
      </c>
      <c r="V70" s="26">
        <v>0</v>
      </c>
      <c r="W70" s="26">
        <v>0</v>
      </c>
      <c r="X70" s="26">
        <f t="shared" si="24"/>
        <v>0</v>
      </c>
      <c r="Y70" s="41">
        <f t="shared" si="25"/>
        <v>0</v>
      </c>
      <c r="Z70" s="51">
        <v>58</v>
      </c>
      <c r="AA70" s="43">
        <f>150-(Z70*$AA$121)+$AA$121</f>
        <v>46.98795180722891</v>
      </c>
      <c r="AB70" s="51"/>
      <c r="AC70" s="43">
        <f t="shared" si="26"/>
        <v>0</v>
      </c>
      <c r="AD70" s="32"/>
      <c r="AE70" s="26"/>
      <c r="AF70" s="31"/>
      <c r="AG70" s="14"/>
      <c r="AH70" s="31"/>
      <c r="AI70" s="14"/>
      <c r="AJ70" s="31"/>
      <c r="AK70" s="14"/>
      <c r="AL70" s="43">
        <f t="shared" si="27"/>
        <v>0</v>
      </c>
      <c r="AM70" s="46">
        <f t="shared" si="28"/>
        <v>77.940332759609859</v>
      </c>
    </row>
    <row r="71" spans="1:39" x14ac:dyDescent="0.25">
      <c r="A71" s="3">
        <v>67</v>
      </c>
      <c r="B71" s="1" t="s">
        <v>218</v>
      </c>
      <c r="C71" s="1" t="s">
        <v>203</v>
      </c>
      <c r="D71" s="1">
        <v>2000</v>
      </c>
      <c r="E71" s="1" t="s">
        <v>236</v>
      </c>
      <c r="F71" s="2"/>
      <c r="G71" s="2"/>
      <c r="H71" s="38"/>
      <c r="I71" s="38"/>
      <c r="J71" s="38"/>
      <c r="K71" s="14">
        <v>0</v>
      </c>
      <c r="L71" s="14">
        <v>0</v>
      </c>
      <c r="M71" s="14">
        <v>0</v>
      </c>
      <c r="N71" s="14">
        <v>0</v>
      </c>
      <c r="O71" s="14">
        <f t="shared" si="22"/>
        <v>0</v>
      </c>
      <c r="P71" s="41">
        <f t="shared" si="23"/>
        <v>0</v>
      </c>
      <c r="Q71" s="32">
        <v>12</v>
      </c>
      <c r="R71" s="38"/>
      <c r="S71" s="38"/>
      <c r="T71" s="48"/>
      <c r="U71" s="26">
        <f>100-(Q71*$U$121)+$U$121</f>
        <v>77.083333333333329</v>
      </c>
      <c r="V71" s="26">
        <v>0</v>
      </c>
      <c r="W71" s="26">
        <v>0</v>
      </c>
      <c r="X71" s="26">
        <f t="shared" si="24"/>
        <v>0</v>
      </c>
      <c r="Y71" s="41">
        <f t="shared" si="25"/>
        <v>77.083333333333329</v>
      </c>
      <c r="Z71" s="51"/>
      <c r="AA71" s="43">
        <v>0</v>
      </c>
      <c r="AB71" s="51"/>
      <c r="AC71" s="43">
        <f t="shared" si="26"/>
        <v>0</v>
      </c>
      <c r="AD71" s="32"/>
      <c r="AE71" s="26"/>
      <c r="AF71" s="31"/>
      <c r="AG71" s="14"/>
      <c r="AH71" s="31"/>
      <c r="AI71" s="14"/>
      <c r="AJ71" s="31"/>
      <c r="AK71" s="14"/>
      <c r="AL71" s="43">
        <f t="shared" si="27"/>
        <v>0</v>
      </c>
      <c r="AM71" s="46">
        <f t="shared" si="28"/>
        <v>77.083333333333329</v>
      </c>
    </row>
    <row r="72" spans="1:39" x14ac:dyDescent="0.25">
      <c r="A72" s="3">
        <v>68</v>
      </c>
      <c r="B72" s="1" t="s">
        <v>44</v>
      </c>
      <c r="C72" s="1" t="s">
        <v>77</v>
      </c>
      <c r="D72" s="1">
        <v>2003</v>
      </c>
      <c r="E72" s="1" t="s">
        <v>352</v>
      </c>
      <c r="F72" s="2"/>
      <c r="G72" s="2"/>
      <c r="H72" s="38"/>
      <c r="I72" s="38"/>
      <c r="J72" s="38"/>
      <c r="K72" s="14">
        <v>0</v>
      </c>
      <c r="L72" s="14">
        <v>0</v>
      </c>
      <c r="M72" s="14">
        <v>0</v>
      </c>
      <c r="N72" s="14">
        <v>0</v>
      </c>
      <c r="O72" s="14">
        <f t="shared" si="22"/>
        <v>0</v>
      </c>
      <c r="P72" s="41">
        <f t="shared" si="23"/>
        <v>0</v>
      </c>
      <c r="Q72" s="32"/>
      <c r="R72" s="38">
        <v>52</v>
      </c>
      <c r="S72" s="38"/>
      <c r="T72" s="48"/>
      <c r="U72" s="26">
        <v>0</v>
      </c>
      <c r="V72" s="26">
        <f>100-(R72*$V$121)+$V$121</f>
        <v>10.526315789473692</v>
      </c>
      <c r="W72" s="26">
        <v>0</v>
      </c>
      <c r="X72" s="26">
        <f t="shared" si="24"/>
        <v>0</v>
      </c>
      <c r="Y72" s="41">
        <f t="shared" si="25"/>
        <v>10.526315789473692</v>
      </c>
      <c r="Z72" s="51">
        <v>55</v>
      </c>
      <c r="AA72" s="43">
        <f t="shared" ref="AA72:AA77" si="29">150-(Z72*$AA$121)+$AA$121</f>
        <v>52.409638554216869</v>
      </c>
      <c r="AB72" s="51"/>
      <c r="AC72" s="43">
        <f t="shared" si="26"/>
        <v>0</v>
      </c>
      <c r="AD72" s="32"/>
      <c r="AE72" s="26"/>
      <c r="AF72" s="31"/>
      <c r="AG72" s="14"/>
      <c r="AH72" s="31">
        <v>7</v>
      </c>
      <c r="AI72" s="14">
        <f>25-(AH72*$AI$121)+$AI$121</f>
        <v>10</v>
      </c>
      <c r="AJ72" s="31"/>
      <c r="AK72" s="14"/>
      <c r="AL72" s="43">
        <f t="shared" si="27"/>
        <v>10</v>
      </c>
      <c r="AM72" s="46">
        <f t="shared" si="28"/>
        <v>72.935954343690554</v>
      </c>
    </row>
    <row r="73" spans="1:39" x14ac:dyDescent="0.25">
      <c r="A73" s="3">
        <v>69</v>
      </c>
      <c r="B73" s="1" t="s">
        <v>418</v>
      </c>
      <c r="C73" s="1" t="s">
        <v>77</v>
      </c>
      <c r="D73" s="1">
        <v>2001</v>
      </c>
      <c r="E73" s="1" t="s">
        <v>352</v>
      </c>
      <c r="F73" s="2"/>
      <c r="G73" s="2"/>
      <c r="H73" s="38">
        <v>16</v>
      </c>
      <c r="I73" s="38"/>
      <c r="J73" s="38"/>
      <c r="K73" s="14">
        <v>0</v>
      </c>
      <c r="L73" s="14">
        <v>0</v>
      </c>
      <c r="M73" s="14">
        <f>50-(H73*$M$121)+$M$121</f>
        <v>14.285714285714286</v>
      </c>
      <c r="N73" s="14">
        <v>0</v>
      </c>
      <c r="O73" s="14">
        <f t="shared" si="22"/>
        <v>0</v>
      </c>
      <c r="P73" s="41">
        <f t="shared" si="23"/>
        <v>14.285714285714286</v>
      </c>
      <c r="Q73" s="32"/>
      <c r="R73" s="38">
        <v>56</v>
      </c>
      <c r="S73" s="38">
        <v>67</v>
      </c>
      <c r="T73" s="48"/>
      <c r="U73" s="26">
        <v>0</v>
      </c>
      <c r="V73" s="26">
        <f>100-(R73*$V$121)+$V$121</f>
        <v>3.5087719298245688</v>
      </c>
      <c r="W73" s="26">
        <f>100-(S73*$W$121)+$W$121</f>
        <v>9.5890410958904191</v>
      </c>
      <c r="X73" s="26">
        <f t="shared" si="24"/>
        <v>0</v>
      </c>
      <c r="Y73" s="41">
        <f t="shared" si="25"/>
        <v>13.097813025714988</v>
      </c>
      <c r="Z73" s="51">
        <v>68</v>
      </c>
      <c r="AA73" s="43">
        <f t="shared" si="29"/>
        <v>28.915662650602403</v>
      </c>
      <c r="AB73" s="51"/>
      <c r="AC73" s="43">
        <f t="shared" si="26"/>
        <v>0</v>
      </c>
      <c r="AD73" s="32">
        <v>55</v>
      </c>
      <c r="AE73" s="26">
        <f>25-(AD73*$AE$121)+$AE$121</f>
        <v>2.1186440677966125</v>
      </c>
      <c r="AF73" s="31"/>
      <c r="AG73" s="14"/>
      <c r="AH73" s="31">
        <v>6</v>
      </c>
      <c r="AI73" s="14">
        <f>25-(AH73*$AI$121)+$AI$121</f>
        <v>12.5</v>
      </c>
      <c r="AJ73" s="31"/>
      <c r="AK73" s="14"/>
      <c r="AL73" s="43">
        <f t="shared" si="27"/>
        <v>12.5</v>
      </c>
      <c r="AM73" s="46">
        <f t="shared" si="28"/>
        <v>68.799189962031676</v>
      </c>
    </row>
    <row r="74" spans="1:39" x14ac:dyDescent="0.25">
      <c r="A74" s="3">
        <v>70</v>
      </c>
      <c r="B74" s="1" t="s">
        <v>386</v>
      </c>
      <c r="C74" s="1" t="s">
        <v>387</v>
      </c>
      <c r="D74" s="1">
        <v>1961</v>
      </c>
      <c r="E74" s="3" t="s">
        <v>258</v>
      </c>
      <c r="F74" s="2">
        <v>14</v>
      </c>
      <c r="G74" s="2"/>
      <c r="H74" s="38">
        <v>11</v>
      </c>
      <c r="I74" s="38"/>
      <c r="J74" s="38"/>
      <c r="K74" s="14">
        <f>50-(F74*$K$121)+$K$121</f>
        <v>22.916666666666664</v>
      </c>
      <c r="L74" s="14">
        <v>0</v>
      </c>
      <c r="M74" s="14">
        <f>50-(H74*$M$121)+$M$121</f>
        <v>26.19047619047619</v>
      </c>
      <c r="N74" s="14">
        <v>0</v>
      </c>
      <c r="O74" s="14">
        <f t="shared" si="22"/>
        <v>0</v>
      </c>
      <c r="P74" s="41">
        <f t="shared" si="23"/>
        <v>26.19047619047619</v>
      </c>
      <c r="Q74" s="32"/>
      <c r="R74" s="38"/>
      <c r="S74" s="38"/>
      <c r="T74" s="31"/>
      <c r="U74" s="26">
        <v>0</v>
      </c>
      <c r="V74" s="26">
        <v>0</v>
      </c>
      <c r="W74" s="26">
        <v>0</v>
      </c>
      <c r="X74" s="26">
        <f t="shared" si="24"/>
        <v>0</v>
      </c>
      <c r="Y74" s="41">
        <f t="shared" si="25"/>
        <v>0</v>
      </c>
      <c r="Z74" s="51">
        <v>61</v>
      </c>
      <c r="AA74" s="43">
        <f t="shared" si="29"/>
        <v>41.566265060240966</v>
      </c>
      <c r="AB74" s="51"/>
      <c r="AC74" s="43">
        <f t="shared" si="26"/>
        <v>0</v>
      </c>
      <c r="AD74" s="32"/>
      <c r="AE74" s="26"/>
      <c r="AF74" s="31"/>
      <c r="AG74" s="14"/>
      <c r="AH74" s="31"/>
      <c r="AI74" s="14"/>
      <c r="AJ74" s="31"/>
      <c r="AK74" s="14"/>
      <c r="AL74" s="43">
        <f t="shared" si="27"/>
        <v>0</v>
      </c>
      <c r="AM74" s="46">
        <f t="shared" si="28"/>
        <v>67.756741250717155</v>
      </c>
    </row>
    <row r="75" spans="1:39" x14ac:dyDescent="0.25">
      <c r="A75" s="3">
        <v>71</v>
      </c>
      <c r="B75" s="1" t="s">
        <v>282</v>
      </c>
      <c r="C75" s="1" t="s">
        <v>42</v>
      </c>
      <c r="D75" s="1">
        <v>1999</v>
      </c>
      <c r="E75" s="1" t="s">
        <v>236</v>
      </c>
      <c r="F75" s="2"/>
      <c r="G75" s="2"/>
      <c r="H75" s="38"/>
      <c r="I75" s="38"/>
      <c r="J75" s="38"/>
      <c r="K75" s="14">
        <v>0</v>
      </c>
      <c r="L75" s="14">
        <v>0</v>
      </c>
      <c r="M75" s="14">
        <v>0</v>
      </c>
      <c r="N75" s="14">
        <v>0</v>
      </c>
      <c r="O75" s="14">
        <f t="shared" si="22"/>
        <v>0</v>
      </c>
      <c r="P75" s="41">
        <f t="shared" si="23"/>
        <v>0</v>
      </c>
      <c r="Q75" s="32"/>
      <c r="R75" s="38"/>
      <c r="S75" s="38"/>
      <c r="T75" s="48"/>
      <c r="U75" s="26">
        <v>0</v>
      </c>
      <c r="V75" s="26">
        <v>0</v>
      </c>
      <c r="W75" s="26">
        <v>0</v>
      </c>
      <c r="X75" s="26">
        <f t="shared" si="24"/>
        <v>0</v>
      </c>
      <c r="Y75" s="41">
        <f t="shared" si="25"/>
        <v>0</v>
      </c>
      <c r="Z75" s="51">
        <v>56</v>
      </c>
      <c r="AA75" s="43">
        <f t="shared" si="29"/>
        <v>50.602409638554207</v>
      </c>
      <c r="AB75" s="51"/>
      <c r="AC75" s="43">
        <f t="shared" si="26"/>
        <v>0</v>
      </c>
      <c r="AD75" s="32">
        <v>20</v>
      </c>
      <c r="AE75" s="26">
        <f>25-(AD75*$AE$121)+$AE$121</f>
        <v>16.949152542372882</v>
      </c>
      <c r="AF75" s="31"/>
      <c r="AG75" s="14"/>
      <c r="AH75" s="31"/>
      <c r="AI75" s="14"/>
      <c r="AJ75" s="31"/>
      <c r="AK75" s="14"/>
      <c r="AL75" s="43">
        <f t="shared" si="27"/>
        <v>16.949152542372882</v>
      </c>
      <c r="AM75" s="46">
        <f t="shared" si="28"/>
        <v>67.551562180927093</v>
      </c>
    </row>
    <row r="76" spans="1:39" x14ac:dyDescent="0.25">
      <c r="A76" s="3">
        <v>72</v>
      </c>
      <c r="B76" s="22" t="s">
        <v>84</v>
      </c>
      <c r="C76" s="1" t="s">
        <v>148</v>
      </c>
      <c r="D76" s="1">
        <v>2002</v>
      </c>
      <c r="E76" s="1" t="s">
        <v>236</v>
      </c>
      <c r="F76" s="2"/>
      <c r="G76" s="2"/>
      <c r="H76" s="38"/>
      <c r="I76" s="38"/>
      <c r="J76" s="38"/>
      <c r="K76" s="14">
        <v>0</v>
      </c>
      <c r="L76" s="14">
        <v>0</v>
      </c>
      <c r="M76" s="14">
        <v>0</v>
      </c>
      <c r="N76" s="14">
        <v>0</v>
      </c>
      <c r="O76" s="14">
        <f t="shared" si="22"/>
        <v>0</v>
      </c>
      <c r="P76" s="41">
        <f t="shared" si="23"/>
        <v>0</v>
      </c>
      <c r="Q76" s="32"/>
      <c r="R76" s="38"/>
      <c r="S76" s="38"/>
      <c r="T76" s="48"/>
      <c r="U76" s="26">
        <v>0</v>
      </c>
      <c r="V76" s="26">
        <v>0</v>
      </c>
      <c r="W76" s="26">
        <v>0</v>
      </c>
      <c r="X76" s="26">
        <f t="shared" si="24"/>
        <v>0</v>
      </c>
      <c r="Y76" s="41">
        <f t="shared" si="25"/>
        <v>0</v>
      </c>
      <c r="Z76" s="51">
        <v>50</v>
      </c>
      <c r="AA76" s="43">
        <f t="shared" si="29"/>
        <v>61.44578313253011</v>
      </c>
      <c r="AB76" s="51"/>
      <c r="AC76" s="43">
        <f t="shared" si="26"/>
        <v>0</v>
      </c>
      <c r="AD76" s="32"/>
      <c r="AE76" s="26"/>
      <c r="AF76" s="31">
        <v>18</v>
      </c>
      <c r="AG76" s="14">
        <f>25-(AF76*$AG$121)+$AG$121</f>
        <v>4.7619047619047636</v>
      </c>
      <c r="AH76" s="31"/>
      <c r="AI76" s="14"/>
      <c r="AJ76" s="31"/>
      <c r="AK76" s="14"/>
      <c r="AL76" s="43">
        <f t="shared" si="27"/>
        <v>4.7619047619047636</v>
      </c>
      <c r="AM76" s="46">
        <f t="shared" si="28"/>
        <v>66.207687894434869</v>
      </c>
    </row>
    <row r="77" spans="1:39" x14ac:dyDescent="0.25">
      <c r="A77" s="3">
        <v>73</v>
      </c>
      <c r="B77" s="1" t="s">
        <v>407</v>
      </c>
      <c r="C77" s="1" t="s">
        <v>31</v>
      </c>
      <c r="D77" s="1">
        <v>2001</v>
      </c>
      <c r="E77" s="1" t="s">
        <v>352</v>
      </c>
      <c r="F77" s="2"/>
      <c r="G77" s="2"/>
      <c r="H77" s="38"/>
      <c r="I77" s="38">
        <v>22</v>
      </c>
      <c r="J77" s="38"/>
      <c r="K77" s="14">
        <v>0</v>
      </c>
      <c r="L77" s="14">
        <v>0</v>
      </c>
      <c r="M77" s="14">
        <v>0</v>
      </c>
      <c r="N77" s="14">
        <f>50-(I77*$N$121)+$N$121</f>
        <v>13.793103448275863</v>
      </c>
      <c r="O77" s="14">
        <f t="shared" si="22"/>
        <v>0</v>
      </c>
      <c r="P77" s="41">
        <f t="shared" si="23"/>
        <v>13.793103448275863</v>
      </c>
      <c r="Q77" s="32"/>
      <c r="R77" s="38"/>
      <c r="S77" s="38">
        <v>66</v>
      </c>
      <c r="T77" s="48"/>
      <c r="U77" s="26">
        <v>0</v>
      </c>
      <c r="V77" s="26">
        <v>0</v>
      </c>
      <c r="W77" s="26">
        <f>100-(S77*$W$121)+$W$121</f>
        <v>10.958904109589053</v>
      </c>
      <c r="X77" s="26">
        <f t="shared" si="24"/>
        <v>0</v>
      </c>
      <c r="Y77" s="41">
        <f t="shared" si="25"/>
        <v>10.958904109589053</v>
      </c>
      <c r="Z77" s="51">
        <v>65</v>
      </c>
      <c r="AA77" s="43">
        <f t="shared" si="29"/>
        <v>34.337349397590359</v>
      </c>
      <c r="AB77" s="51"/>
      <c r="AC77" s="43">
        <f t="shared" si="26"/>
        <v>0</v>
      </c>
      <c r="AD77" s="32">
        <v>46</v>
      </c>
      <c r="AE77" s="26">
        <f>25-(AD77*$AE$121)+$AE$121</f>
        <v>5.9322033898305087</v>
      </c>
      <c r="AF77" s="31"/>
      <c r="AG77" s="14"/>
      <c r="AH77" s="31"/>
      <c r="AI77" s="14"/>
      <c r="AJ77" s="31"/>
      <c r="AK77" s="14"/>
      <c r="AL77" s="43">
        <f t="shared" si="27"/>
        <v>5.9322033898305087</v>
      </c>
      <c r="AM77" s="46">
        <f t="shared" si="28"/>
        <v>65.021560345285778</v>
      </c>
    </row>
    <row r="78" spans="1:39" x14ac:dyDescent="0.25">
      <c r="A78" s="3">
        <v>74</v>
      </c>
      <c r="B78" s="1" t="s">
        <v>413</v>
      </c>
      <c r="C78" s="1" t="s">
        <v>414</v>
      </c>
      <c r="D78" s="1">
        <v>1999</v>
      </c>
      <c r="E78" s="3" t="s">
        <v>236</v>
      </c>
      <c r="F78" s="2">
        <v>17</v>
      </c>
      <c r="G78" s="2"/>
      <c r="H78" s="38"/>
      <c r="I78" s="38"/>
      <c r="J78" s="38"/>
      <c r="K78" s="14">
        <f>50-(F78*$K$121)+$K$121</f>
        <v>16.666666666666661</v>
      </c>
      <c r="L78" s="14">
        <v>0</v>
      </c>
      <c r="M78" s="14">
        <v>0</v>
      </c>
      <c r="N78" s="14">
        <v>0</v>
      </c>
      <c r="O78" s="14">
        <f t="shared" si="22"/>
        <v>0</v>
      </c>
      <c r="P78" s="41">
        <f t="shared" si="23"/>
        <v>16.666666666666661</v>
      </c>
      <c r="Q78" s="32">
        <v>37</v>
      </c>
      <c r="R78" s="38">
        <v>47</v>
      </c>
      <c r="S78" s="38"/>
      <c r="T78" s="48"/>
      <c r="U78" s="26">
        <f>100-(Q78*$U$121)+$U$121</f>
        <v>24.999999999999989</v>
      </c>
      <c r="V78" s="26">
        <f>100-(R78*$V$121)+$V$121</f>
        <v>19.298245614035089</v>
      </c>
      <c r="W78" s="26">
        <v>0</v>
      </c>
      <c r="X78" s="26">
        <f t="shared" si="24"/>
        <v>0</v>
      </c>
      <c r="Y78" s="41">
        <f t="shared" si="25"/>
        <v>44.298245614035082</v>
      </c>
      <c r="Z78" s="51"/>
      <c r="AA78" s="43">
        <v>0</v>
      </c>
      <c r="AB78" s="51"/>
      <c r="AC78" s="43">
        <f t="shared" si="26"/>
        <v>0</v>
      </c>
      <c r="AD78" s="32"/>
      <c r="AE78" s="26"/>
      <c r="AF78" s="31"/>
      <c r="AG78" s="14"/>
      <c r="AH78" s="31"/>
      <c r="AI78" s="14"/>
      <c r="AJ78" s="31"/>
      <c r="AK78" s="14"/>
      <c r="AL78" s="43">
        <f t="shared" si="27"/>
        <v>0</v>
      </c>
      <c r="AM78" s="46">
        <f t="shared" si="28"/>
        <v>60.964912280701739</v>
      </c>
    </row>
    <row r="79" spans="1:39" x14ac:dyDescent="0.25">
      <c r="A79" s="3">
        <v>75</v>
      </c>
      <c r="B79" s="1" t="s">
        <v>147</v>
      </c>
      <c r="C79" s="1" t="s">
        <v>148</v>
      </c>
      <c r="D79" s="1">
        <v>2003</v>
      </c>
      <c r="E79" s="3" t="s">
        <v>352</v>
      </c>
      <c r="F79" s="2"/>
      <c r="G79" s="2"/>
      <c r="H79" s="38"/>
      <c r="I79" s="38"/>
      <c r="J79" s="38"/>
      <c r="K79" s="14">
        <v>0</v>
      </c>
      <c r="L79" s="14">
        <v>0</v>
      </c>
      <c r="M79" s="14">
        <v>0</v>
      </c>
      <c r="N79" s="14">
        <v>0</v>
      </c>
      <c r="O79" s="14">
        <f t="shared" si="22"/>
        <v>0</v>
      </c>
      <c r="P79" s="41">
        <f t="shared" si="23"/>
        <v>0</v>
      </c>
      <c r="Q79" s="32"/>
      <c r="R79" s="38"/>
      <c r="S79" s="38"/>
      <c r="T79" s="31"/>
      <c r="U79" s="26">
        <v>0</v>
      </c>
      <c r="V79" s="26">
        <v>0</v>
      </c>
      <c r="W79" s="26">
        <v>0</v>
      </c>
      <c r="X79" s="26">
        <f t="shared" si="24"/>
        <v>0</v>
      </c>
      <c r="Y79" s="41">
        <f t="shared" si="25"/>
        <v>0</v>
      </c>
      <c r="Z79" s="51">
        <v>52</v>
      </c>
      <c r="AA79" s="43">
        <f t="shared" ref="AA79:AA86" si="30">150-(Z79*$AA$121)+$AA$121</f>
        <v>57.831325301204814</v>
      </c>
      <c r="AB79" s="51"/>
      <c r="AC79" s="43">
        <f t="shared" si="26"/>
        <v>0</v>
      </c>
      <c r="AD79" s="32"/>
      <c r="AE79" s="26"/>
      <c r="AF79" s="31"/>
      <c r="AG79" s="14"/>
      <c r="AH79" s="31"/>
      <c r="AI79" s="14"/>
      <c r="AJ79" s="31"/>
      <c r="AK79" s="14"/>
      <c r="AL79" s="43">
        <f t="shared" si="27"/>
        <v>0</v>
      </c>
      <c r="AM79" s="46">
        <f t="shared" si="28"/>
        <v>57.831325301204814</v>
      </c>
    </row>
    <row r="80" spans="1:39" x14ac:dyDescent="0.25">
      <c r="A80" s="3">
        <v>76</v>
      </c>
      <c r="B80" s="22" t="s">
        <v>402</v>
      </c>
      <c r="C80" s="1" t="s">
        <v>77</v>
      </c>
      <c r="D80" s="1">
        <v>2001</v>
      </c>
      <c r="E80" s="1" t="s">
        <v>352</v>
      </c>
      <c r="F80" s="2"/>
      <c r="G80" s="2"/>
      <c r="H80" s="38">
        <v>15</v>
      </c>
      <c r="I80" s="38"/>
      <c r="J80" s="38"/>
      <c r="K80" s="14">
        <v>0</v>
      </c>
      <c r="L80" s="14">
        <v>0</v>
      </c>
      <c r="M80" s="14">
        <f>50-(H80*$M$121)+$M$121</f>
        <v>16.666666666666664</v>
      </c>
      <c r="N80" s="14">
        <v>0</v>
      </c>
      <c r="O80" s="14">
        <f t="shared" si="22"/>
        <v>0</v>
      </c>
      <c r="P80" s="41">
        <f t="shared" si="23"/>
        <v>16.666666666666664</v>
      </c>
      <c r="Q80" s="32"/>
      <c r="R80" s="38"/>
      <c r="S80" s="38"/>
      <c r="T80" s="48"/>
      <c r="U80" s="26">
        <v>0</v>
      </c>
      <c r="V80" s="26">
        <v>0</v>
      </c>
      <c r="W80" s="26">
        <v>0</v>
      </c>
      <c r="X80" s="26">
        <f t="shared" si="24"/>
        <v>0</v>
      </c>
      <c r="Y80" s="41">
        <f t="shared" si="25"/>
        <v>0</v>
      </c>
      <c r="Z80" s="51">
        <v>71</v>
      </c>
      <c r="AA80" s="43">
        <f t="shared" si="30"/>
        <v>23.493975903614459</v>
      </c>
      <c r="AB80" s="51"/>
      <c r="AC80" s="43">
        <f t="shared" si="26"/>
        <v>0</v>
      </c>
      <c r="AD80" s="32">
        <v>51</v>
      </c>
      <c r="AE80" s="26">
        <f>25-(AD80*$AE$121)+$AE$121</f>
        <v>3.8135593220338997</v>
      </c>
      <c r="AF80" s="31"/>
      <c r="AG80" s="14"/>
      <c r="AH80" s="31">
        <v>4</v>
      </c>
      <c r="AI80" s="14">
        <f>25-(AH80*$AI$121)+$AI$121</f>
        <v>17.5</v>
      </c>
      <c r="AJ80" s="31"/>
      <c r="AK80" s="14"/>
      <c r="AL80" s="43">
        <f t="shared" si="27"/>
        <v>17.5</v>
      </c>
      <c r="AM80" s="46">
        <f t="shared" si="28"/>
        <v>57.660642570281126</v>
      </c>
    </row>
    <row r="81" spans="1:39" x14ac:dyDescent="0.25">
      <c r="A81" s="3">
        <v>77</v>
      </c>
      <c r="B81" s="3" t="s">
        <v>27</v>
      </c>
      <c r="C81" s="3" t="s">
        <v>243</v>
      </c>
      <c r="D81" s="3">
        <v>2003</v>
      </c>
      <c r="E81" s="1" t="s">
        <v>352</v>
      </c>
      <c r="F81" s="2"/>
      <c r="G81" s="2">
        <v>6</v>
      </c>
      <c r="H81" s="38"/>
      <c r="I81" s="38"/>
      <c r="J81" s="38"/>
      <c r="K81" s="14">
        <v>0</v>
      </c>
      <c r="L81" s="14">
        <f>50-(G81*$L$121)+$L$121</f>
        <v>25</v>
      </c>
      <c r="M81" s="14">
        <v>0</v>
      </c>
      <c r="N81" s="14">
        <v>0</v>
      </c>
      <c r="O81" s="14">
        <f t="shared" si="22"/>
        <v>0</v>
      </c>
      <c r="P81" s="41">
        <f t="shared" si="23"/>
        <v>25</v>
      </c>
      <c r="Q81" s="32"/>
      <c r="R81" s="38"/>
      <c r="S81" s="38"/>
      <c r="T81" s="48"/>
      <c r="U81" s="26">
        <v>0</v>
      </c>
      <c r="V81" s="26">
        <v>0</v>
      </c>
      <c r="W81" s="26">
        <v>0</v>
      </c>
      <c r="X81" s="26">
        <f t="shared" si="24"/>
        <v>0</v>
      </c>
      <c r="Y81" s="41">
        <f t="shared" si="25"/>
        <v>0</v>
      </c>
      <c r="Z81" s="51">
        <v>67</v>
      </c>
      <c r="AA81" s="43">
        <f t="shared" si="30"/>
        <v>30.722891566265051</v>
      </c>
      <c r="AB81" s="51"/>
      <c r="AC81" s="43">
        <f t="shared" si="26"/>
        <v>0</v>
      </c>
      <c r="AD81" s="32"/>
      <c r="AE81" s="26"/>
      <c r="AF81" s="31"/>
      <c r="AG81" s="14"/>
      <c r="AH81" s="31"/>
      <c r="AI81" s="14"/>
      <c r="AJ81" s="31"/>
      <c r="AK81" s="14"/>
      <c r="AL81" s="43">
        <f t="shared" si="27"/>
        <v>0</v>
      </c>
      <c r="AM81" s="46">
        <f t="shared" si="28"/>
        <v>55.722891566265048</v>
      </c>
    </row>
    <row r="82" spans="1:39" x14ac:dyDescent="0.25">
      <c r="A82" s="3">
        <v>78</v>
      </c>
      <c r="B82" s="15" t="s">
        <v>30</v>
      </c>
      <c r="C82" s="1" t="s">
        <v>370</v>
      </c>
      <c r="D82" s="1">
        <v>2002</v>
      </c>
      <c r="E82" s="1" t="s">
        <v>352</v>
      </c>
      <c r="F82" s="2"/>
      <c r="G82" s="2"/>
      <c r="H82" s="38"/>
      <c r="I82" s="38"/>
      <c r="J82" s="38"/>
      <c r="K82" s="14">
        <v>0</v>
      </c>
      <c r="L82" s="14">
        <v>0</v>
      </c>
      <c r="M82" s="14">
        <v>0</v>
      </c>
      <c r="N82" s="14">
        <v>0</v>
      </c>
      <c r="O82" s="14">
        <f t="shared" si="22"/>
        <v>0</v>
      </c>
      <c r="P82" s="41">
        <f t="shared" si="23"/>
        <v>0</v>
      </c>
      <c r="Q82" s="32"/>
      <c r="R82" s="38">
        <v>46</v>
      </c>
      <c r="S82" s="38"/>
      <c r="T82" s="48"/>
      <c r="U82" s="26">
        <v>0</v>
      </c>
      <c r="V82" s="26">
        <f>100-(R82*$V$121)+$V$121</f>
        <v>21.052631578947377</v>
      </c>
      <c r="W82" s="26">
        <v>0</v>
      </c>
      <c r="X82" s="26">
        <f t="shared" si="24"/>
        <v>0</v>
      </c>
      <c r="Y82" s="41">
        <f t="shared" si="25"/>
        <v>21.052631578947377</v>
      </c>
      <c r="Z82" s="51">
        <v>66</v>
      </c>
      <c r="AA82" s="43">
        <f t="shared" si="30"/>
        <v>32.53012048192771</v>
      </c>
      <c r="AB82" s="51"/>
      <c r="AC82" s="43">
        <f t="shared" si="26"/>
        <v>0</v>
      </c>
      <c r="AD82" s="32"/>
      <c r="AE82" s="26"/>
      <c r="AF82" s="31"/>
      <c r="AG82" s="14"/>
      <c r="AH82" s="31"/>
      <c r="AI82" s="14"/>
      <c r="AJ82" s="31"/>
      <c r="AK82" s="14"/>
      <c r="AL82" s="43">
        <f t="shared" si="27"/>
        <v>0</v>
      </c>
      <c r="AM82" s="46">
        <f t="shared" si="28"/>
        <v>53.582752060875087</v>
      </c>
    </row>
    <row r="83" spans="1:39" x14ac:dyDescent="0.25">
      <c r="A83" s="3">
        <v>79</v>
      </c>
      <c r="B83" s="1" t="s">
        <v>426</v>
      </c>
      <c r="C83" s="1" t="s">
        <v>8</v>
      </c>
      <c r="D83" s="1">
        <v>2001</v>
      </c>
      <c r="E83" s="1" t="s">
        <v>352</v>
      </c>
      <c r="F83" s="2"/>
      <c r="G83" s="2"/>
      <c r="H83" s="38"/>
      <c r="I83" s="38"/>
      <c r="J83" s="38"/>
      <c r="K83" s="14">
        <v>0</v>
      </c>
      <c r="L83" s="14">
        <v>0</v>
      </c>
      <c r="M83" s="14">
        <v>0</v>
      </c>
      <c r="N83" s="14">
        <v>0</v>
      </c>
      <c r="O83" s="14">
        <f t="shared" si="22"/>
        <v>0</v>
      </c>
      <c r="P83" s="41">
        <f t="shared" si="23"/>
        <v>0</v>
      </c>
      <c r="Q83" s="32">
        <v>44</v>
      </c>
      <c r="R83" s="38">
        <v>54</v>
      </c>
      <c r="S83" s="38">
        <v>62</v>
      </c>
      <c r="T83" s="48"/>
      <c r="U83" s="26">
        <f>100-(Q83*$U$121)+$U$121</f>
        <v>10.416666666666663</v>
      </c>
      <c r="V83" s="26">
        <f>100-(R83*$V$121)+$V$121</f>
        <v>7.0175438596491304</v>
      </c>
      <c r="W83" s="26">
        <f>100-(S83*$W$121)+$W$121</f>
        <v>16.43835616438356</v>
      </c>
      <c r="X83" s="26">
        <f t="shared" si="24"/>
        <v>0</v>
      </c>
      <c r="Y83" s="41">
        <f t="shared" si="25"/>
        <v>26.855022831050221</v>
      </c>
      <c r="Z83" s="51">
        <v>77</v>
      </c>
      <c r="AA83" s="43">
        <f t="shared" si="30"/>
        <v>12.650602409638539</v>
      </c>
      <c r="AB83" s="51"/>
      <c r="AC83" s="43">
        <f t="shared" si="26"/>
        <v>0</v>
      </c>
      <c r="AD83" s="32">
        <v>32</v>
      </c>
      <c r="AE83" s="26">
        <f>25-(AD83*$AE$121)+$AE$121</f>
        <v>11.864406779661017</v>
      </c>
      <c r="AF83" s="31"/>
      <c r="AG83" s="14"/>
      <c r="AH83" s="31"/>
      <c r="AI83" s="14"/>
      <c r="AJ83" s="31"/>
      <c r="AK83" s="14"/>
      <c r="AL83" s="43">
        <f t="shared" si="27"/>
        <v>11.864406779661017</v>
      </c>
      <c r="AM83" s="46">
        <f t="shared" si="28"/>
        <v>51.370032020349775</v>
      </c>
    </row>
    <row r="84" spans="1:39" x14ac:dyDescent="0.25">
      <c r="A84" s="3">
        <v>80</v>
      </c>
      <c r="B84" s="3" t="s">
        <v>149</v>
      </c>
      <c r="C84" s="3" t="s">
        <v>13</v>
      </c>
      <c r="D84" s="3">
        <v>2003</v>
      </c>
      <c r="E84" s="3" t="s">
        <v>352</v>
      </c>
      <c r="F84" s="59"/>
      <c r="G84" s="2"/>
      <c r="H84" s="38"/>
      <c r="I84" s="38">
        <v>10</v>
      </c>
      <c r="J84" s="38"/>
      <c r="K84" s="14">
        <v>0</v>
      </c>
      <c r="L84" s="14">
        <v>0</v>
      </c>
      <c r="M84" s="14">
        <v>0</v>
      </c>
      <c r="N84" s="14">
        <f>50-(I84*$N$121)+$N$121</f>
        <v>34.482758620689658</v>
      </c>
      <c r="O84" s="14">
        <f t="shared" si="22"/>
        <v>0</v>
      </c>
      <c r="P84" s="41">
        <f t="shared" si="23"/>
        <v>34.482758620689658</v>
      </c>
      <c r="Q84" s="32"/>
      <c r="R84" s="38"/>
      <c r="S84" s="38"/>
      <c r="T84" s="31"/>
      <c r="U84" s="26">
        <v>0</v>
      </c>
      <c r="V84" s="26">
        <v>0</v>
      </c>
      <c r="W84" s="26">
        <v>0</v>
      </c>
      <c r="X84" s="26">
        <f t="shared" si="24"/>
        <v>0</v>
      </c>
      <c r="Y84" s="41">
        <f t="shared" si="25"/>
        <v>0</v>
      </c>
      <c r="Z84" s="51">
        <v>75</v>
      </c>
      <c r="AA84" s="43">
        <f t="shared" si="30"/>
        <v>16.265060240963866</v>
      </c>
      <c r="AB84" s="51"/>
      <c r="AC84" s="43">
        <f t="shared" si="26"/>
        <v>0</v>
      </c>
      <c r="AD84" s="32"/>
      <c r="AE84" s="26"/>
      <c r="AF84" s="31"/>
      <c r="AG84" s="14"/>
      <c r="AH84" s="31"/>
      <c r="AI84" s="14"/>
      <c r="AJ84" s="31"/>
      <c r="AK84" s="14"/>
      <c r="AL84" s="43">
        <f t="shared" si="27"/>
        <v>0</v>
      </c>
      <c r="AM84" s="46">
        <f t="shared" si="28"/>
        <v>50.747818861653528</v>
      </c>
    </row>
    <row r="85" spans="1:39" x14ac:dyDescent="0.25">
      <c r="A85" s="3">
        <v>81</v>
      </c>
      <c r="B85" s="22" t="s">
        <v>405</v>
      </c>
      <c r="C85" s="1" t="s">
        <v>23</v>
      </c>
      <c r="D85" s="1">
        <v>2002</v>
      </c>
      <c r="E85" s="1" t="s">
        <v>352</v>
      </c>
      <c r="F85" s="2"/>
      <c r="G85" s="2">
        <v>8</v>
      </c>
      <c r="H85" s="38"/>
      <c r="I85" s="38"/>
      <c r="J85" s="38"/>
      <c r="K85" s="14">
        <v>0</v>
      </c>
      <c r="L85" s="14">
        <f>50-(G85*$L$121)+$L$121</f>
        <v>15</v>
      </c>
      <c r="M85" s="14">
        <v>0</v>
      </c>
      <c r="N85" s="14">
        <v>0</v>
      </c>
      <c r="O85" s="14">
        <f t="shared" si="22"/>
        <v>0</v>
      </c>
      <c r="P85" s="41">
        <f t="shared" si="23"/>
        <v>15</v>
      </c>
      <c r="Q85" s="32">
        <v>47</v>
      </c>
      <c r="R85" s="38"/>
      <c r="S85" s="38">
        <v>63</v>
      </c>
      <c r="T85" s="48"/>
      <c r="U85" s="26">
        <f>100-(Q85*$U$121)+$U$121</f>
        <v>4.1666666666666625</v>
      </c>
      <c r="V85" s="26">
        <v>0</v>
      </c>
      <c r="W85" s="26">
        <f>100-(S85*$W$121)+$W$121</f>
        <v>15.06849315068494</v>
      </c>
      <c r="X85" s="26">
        <f t="shared" si="24"/>
        <v>0</v>
      </c>
      <c r="Y85" s="41">
        <f t="shared" si="25"/>
        <v>19.235159817351601</v>
      </c>
      <c r="Z85" s="51">
        <v>80</v>
      </c>
      <c r="AA85" s="43">
        <f t="shared" si="30"/>
        <v>7.2289156626505955</v>
      </c>
      <c r="AB85" s="51"/>
      <c r="AC85" s="43">
        <f t="shared" si="26"/>
        <v>0</v>
      </c>
      <c r="AD85" s="32">
        <v>40</v>
      </c>
      <c r="AE85" s="26">
        <f>25-(AD85*$AE$121)+$AE$121</f>
        <v>8.474576271186443</v>
      </c>
      <c r="AF85" s="31"/>
      <c r="AG85" s="14"/>
      <c r="AH85" s="31"/>
      <c r="AI85" s="14"/>
      <c r="AJ85" s="31"/>
      <c r="AK85" s="14"/>
      <c r="AL85" s="43">
        <f t="shared" si="27"/>
        <v>8.474576271186443</v>
      </c>
      <c r="AM85" s="46">
        <f t="shared" si="28"/>
        <v>49.938651751188637</v>
      </c>
    </row>
    <row r="86" spans="1:39" x14ac:dyDescent="0.25">
      <c r="A86" s="3">
        <v>82</v>
      </c>
      <c r="B86" s="1" t="s">
        <v>430</v>
      </c>
      <c r="C86" s="1" t="s">
        <v>431</v>
      </c>
      <c r="D86" s="1">
        <v>2002</v>
      </c>
      <c r="E86" s="1" t="s">
        <v>352</v>
      </c>
      <c r="F86" s="2"/>
      <c r="G86" s="2"/>
      <c r="H86" s="38"/>
      <c r="I86" s="38">
        <v>8</v>
      </c>
      <c r="J86" s="38"/>
      <c r="K86" s="14">
        <v>0</v>
      </c>
      <c r="L86" s="14">
        <v>0</v>
      </c>
      <c r="M86" s="14">
        <v>0</v>
      </c>
      <c r="N86" s="14">
        <f>50-(I86*$N$121)+$N$121</f>
        <v>37.931034482758626</v>
      </c>
      <c r="O86" s="14">
        <f t="shared" si="22"/>
        <v>0</v>
      </c>
      <c r="P86" s="41">
        <f t="shared" si="23"/>
        <v>37.931034482758626</v>
      </c>
      <c r="Q86" s="32"/>
      <c r="R86" s="38"/>
      <c r="S86" s="38"/>
      <c r="T86" s="48"/>
      <c r="U86" s="26">
        <v>0</v>
      </c>
      <c r="V86" s="26">
        <v>0</v>
      </c>
      <c r="W86" s="26">
        <v>0</v>
      </c>
      <c r="X86" s="26">
        <f t="shared" si="24"/>
        <v>0</v>
      </c>
      <c r="Y86" s="41">
        <f t="shared" si="25"/>
        <v>0</v>
      </c>
      <c r="Z86" s="51">
        <v>78</v>
      </c>
      <c r="AA86" s="43">
        <f t="shared" si="30"/>
        <v>10.843373493975891</v>
      </c>
      <c r="AB86" s="51"/>
      <c r="AC86" s="43">
        <f t="shared" si="26"/>
        <v>0</v>
      </c>
      <c r="AD86" s="32"/>
      <c r="AE86" s="26"/>
      <c r="AF86" s="31"/>
      <c r="AG86" s="14"/>
      <c r="AH86" s="31"/>
      <c r="AI86" s="14"/>
      <c r="AJ86" s="31"/>
      <c r="AK86" s="14"/>
      <c r="AL86" s="43">
        <f t="shared" si="27"/>
        <v>0</v>
      </c>
      <c r="AM86" s="46">
        <f t="shared" si="28"/>
        <v>48.774407976734516</v>
      </c>
    </row>
    <row r="87" spans="1:39" x14ac:dyDescent="0.25">
      <c r="A87" s="3">
        <v>83</v>
      </c>
      <c r="B87" s="3" t="s">
        <v>410</v>
      </c>
      <c r="C87" s="3" t="s">
        <v>411</v>
      </c>
      <c r="D87" s="3"/>
      <c r="E87" s="33"/>
      <c r="F87" s="2">
        <v>2</v>
      </c>
      <c r="G87" s="2"/>
      <c r="H87" s="38"/>
      <c r="I87" s="38"/>
      <c r="J87" s="38"/>
      <c r="K87" s="14">
        <f>50-(F87*$K$121)+$K$121</f>
        <v>47.916666666666671</v>
      </c>
      <c r="L87" s="14">
        <v>0</v>
      </c>
      <c r="M87" s="14">
        <v>0</v>
      </c>
      <c r="N87" s="14">
        <v>0</v>
      </c>
      <c r="O87" s="14">
        <f t="shared" si="22"/>
        <v>0</v>
      </c>
      <c r="P87" s="41">
        <f t="shared" si="23"/>
        <v>47.916666666666671</v>
      </c>
      <c r="Q87" s="32"/>
      <c r="R87" s="38"/>
      <c r="S87" s="38"/>
      <c r="T87" s="48"/>
      <c r="U87" s="26">
        <v>0</v>
      </c>
      <c r="V87" s="26">
        <v>0</v>
      </c>
      <c r="W87" s="26">
        <v>0</v>
      </c>
      <c r="X87" s="26">
        <f t="shared" si="24"/>
        <v>0</v>
      </c>
      <c r="Y87" s="41">
        <f t="shared" si="25"/>
        <v>0</v>
      </c>
      <c r="Z87" s="51"/>
      <c r="AA87" s="43">
        <v>0</v>
      </c>
      <c r="AB87" s="51"/>
      <c r="AC87" s="43">
        <f t="shared" si="26"/>
        <v>0</v>
      </c>
      <c r="AD87" s="32"/>
      <c r="AE87" s="26"/>
      <c r="AF87" s="31"/>
      <c r="AG87" s="14"/>
      <c r="AH87" s="31"/>
      <c r="AI87" s="14"/>
      <c r="AJ87" s="31"/>
      <c r="AK87" s="14"/>
      <c r="AL87" s="43">
        <f t="shared" si="27"/>
        <v>0</v>
      </c>
      <c r="AM87" s="46">
        <f t="shared" si="28"/>
        <v>47.916666666666671</v>
      </c>
    </row>
    <row r="88" spans="1:39" x14ac:dyDescent="0.25">
      <c r="A88" s="3">
        <v>84</v>
      </c>
      <c r="B88" s="1" t="s">
        <v>287</v>
      </c>
      <c r="C88" s="1" t="s">
        <v>13</v>
      </c>
      <c r="D88" s="1">
        <v>1999</v>
      </c>
      <c r="E88" s="22" t="s">
        <v>236</v>
      </c>
      <c r="F88" s="2"/>
      <c r="G88" s="2"/>
      <c r="H88" s="38"/>
      <c r="I88" s="38"/>
      <c r="J88" s="38"/>
      <c r="K88" s="14">
        <v>0</v>
      </c>
      <c r="L88" s="14">
        <v>0</v>
      </c>
      <c r="M88" s="14">
        <v>0</v>
      </c>
      <c r="N88" s="14">
        <v>0</v>
      </c>
      <c r="O88" s="14">
        <f t="shared" si="22"/>
        <v>0</v>
      </c>
      <c r="P88" s="41">
        <f t="shared" si="23"/>
        <v>0</v>
      </c>
      <c r="Q88" s="32">
        <v>26</v>
      </c>
      <c r="R88" s="38"/>
      <c r="S88" s="38"/>
      <c r="T88" s="48"/>
      <c r="U88" s="26">
        <f>100-(Q88*$U$121)+$U$121</f>
        <v>47.916666666666664</v>
      </c>
      <c r="V88" s="26">
        <v>0</v>
      </c>
      <c r="W88" s="26">
        <v>0</v>
      </c>
      <c r="X88" s="26">
        <f t="shared" si="24"/>
        <v>0</v>
      </c>
      <c r="Y88" s="41">
        <f t="shared" si="25"/>
        <v>47.916666666666664</v>
      </c>
      <c r="Z88" s="51"/>
      <c r="AA88" s="43">
        <v>0</v>
      </c>
      <c r="AB88" s="51"/>
      <c r="AC88" s="43">
        <f t="shared" si="26"/>
        <v>0</v>
      </c>
      <c r="AD88" s="32"/>
      <c r="AE88" s="26"/>
      <c r="AF88" s="31"/>
      <c r="AG88" s="14"/>
      <c r="AH88" s="31"/>
      <c r="AI88" s="14"/>
      <c r="AJ88" s="31"/>
      <c r="AK88" s="14"/>
      <c r="AL88" s="43">
        <f t="shared" si="27"/>
        <v>0</v>
      </c>
      <c r="AM88" s="46">
        <f t="shared" si="28"/>
        <v>47.916666666666664</v>
      </c>
    </row>
    <row r="89" spans="1:39" x14ac:dyDescent="0.25">
      <c r="A89" s="3">
        <v>85</v>
      </c>
      <c r="B89" s="1" t="s">
        <v>395</v>
      </c>
      <c r="C89" s="1" t="s">
        <v>20</v>
      </c>
      <c r="D89" s="1"/>
      <c r="E89" s="1"/>
      <c r="F89" s="2"/>
      <c r="G89" s="2">
        <v>2</v>
      </c>
      <c r="H89" s="38"/>
      <c r="I89" s="38"/>
      <c r="J89" s="38"/>
      <c r="K89" s="14">
        <v>0</v>
      </c>
      <c r="L89" s="14">
        <f>50-(G89*$L$121)+$L$121</f>
        <v>45</v>
      </c>
      <c r="M89" s="14">
        <v>0</v>
      </c>
      <c r="N89" s="14">
        <v>0</v>
      </c>
      <c r="O89" s="14">
        <f t="shared" si="22"/>
        <v>0</v>
      </c>
      <c r="P89" s="41">
        <f t="shared" si="23"/>
        <v>45</v>
      </c>
      <c r="Q89" s="32"/>
      <c r="R89" s="38"/>
      <c r="S89" s="38"/>
      <c r="T89" s="48"/>
      <c r="U89" s="26">
        <v>0</v>
      </c>
      <c r="V89" s="26">
        <v>0</v>
      </c>
      <c r="W89" s="26">
        <v>0</v>
      </c>
      <c r="X89" s="26">
        <f t="shared" si="24"/>
        <v>0</v>
      </c>
      <c r="Y89" s="41">
        <f t="shared" si="25"/>
        <v>0</v>
      </c>
      <c r="Z89" s="51"/>
      <c r="AA89" s="43">
        <v>0</v>
      </c>
      <c r="AB89" s="51"/>
      <c r="AC89" s="43">
        <f t="shared" si="26"/>
        <v>0</v>
      </c>
      <c r="AD89" s="32"/>
      <c r="AE89" s="26"/>
      <c r="AF89" s="31"/>
      <c r="AG89" s="14"/>
      <c r="AH89" s="31"/>
      <c r="AI89" s="14"/>
      <c r="AJ89" s="31"/>
      <c r="AK89" s="14"/>
      <c r="AL89" s="43">
        <f t="shared" si="27"/>
        <v>0</v>
      </c>
      <c r="AM89" s="46">
        <f t="shared" si="28"/>
        <v>45</v>
      </c>
    </row>
    <row r="90" spans="1:39" x14ac:dyDescent="0.25">
      <c r="A90" s="3">
        <v>86</v>
      </c>
      <c r="B90" s="1" t="s">
        <v>396</v>
      </c>
      <c r="C90" s="1" t="s">
        <v>77</v>
      </c>
      <c r="D90" s="1">
        <v>2001</v>
      </c>
      <c r="E90" s="1" t="s">
        <v>352</v>
      </c>
      <c r="F90" s="2"/>
      <c r="G90" s="2"/>
      <c r="H90" s="38"/>
      <c r="I90" s="38"/>
      <c r="J90" s="38"/>
      <c r="K90" s="14">
        <v>0</v>
      </c>
      <c r="L90" s="14">
        <v>0</v>
      </c>
      <c r="M90" s="14">
        <v>0</v>
      </c>
      <c r="N90" s="14">
        <v>0</v>
      </c>
      <c r="O90" s="14">
        <f t="shared" si="22"/>
        <v>0</v>
      </c>
      <c r="P90" s="41">
        <f t="shared" si="23"/>
        <v>0</v>
      </c>
      <c r="Q90" s="32"/>
      <c r="R90" s="38">
        <v>55</v>
      </c>
      <c r="S90" s="38">
        <v>60</v>
      </c>
      <c r="T90" s="48"/>
      <c r="U90" s="26">
        <v>0</v>
      </c>
      <c r="V90" s="26">
        <f>100-(R90*$V$121)+$V$121</f>
        <v>5.2631578947368425</v>
      </c>
      <c r="W90" s="26">
        <f>100-(S90*$W$121)+$W$121</f>
        <v>19.178082191780828</v>
      </c>
      <c r="X90" s="26">
        <f t="shared" si="24"/>
        <v>0</v>
      </c>
      <c r="Y90" s="41">
        <f t="shared" si="25"/>
        <v>24.44124008651767</v>
      </c>
      <c r="Z90" s="51"/>
      <c r="AA90" s="43">
        <v>0</v>
      </c>
      <c r="AB90" s="51"/>
      <c r="AC90" s="43">
        <f t="shared" si="26"/>
        <v>0</v>
      </c>
      <c r="AD90" s="32">
        <v>37</v>
      </c>
      <c r="AE90" s="26">
        <f>25-(AD90*$AE$121)+$AE$121</f>
        <v>9.7457627118644066</v>
      </c>
      <c r="AF90" s="31"/>
      <c r="AG90" s="14"/>
      <c r="AH90" s="31">
        <v>3</v>
      </c>
      <c r="AI90" s="14">
        <f>25-(AH90*$AI$121)+$AI$121</f>
        <v>20</v>
      </c>
      <c r="AJ90" s="31"/>
      <c r="AK90" s="14"/>
      <c r="AL90" s="43">
        <f t="shared" si="27"/>
        <v>20</v>
      </c>
      <c r="AM90" s="46">
        <f t="shared" si="28"/>
        <v>44.441240086517666</v>
      </c>
    </row>
    <row r="91" spans="1:39" x14ac:dyDescent="0.25">
      <c r="A91" s="3">
        <v>87</v>
      </c>
      <c r="B91" s="17" t="s">
        <v>398</v>
      </c>
      <c r="C91" s="1" t="s">
        <v>77</v>
      </c>
      <c r="D91" s="1">
        <v>2001</v>
      </c>
      <c r="E91" s="1" t="s">
        <v>352</v>
      </c>
      <c r="F91" s="2"/>
      <c r="G91" s="2"/>
      <c r="H91" s="38">
        <v>19</v>
      </c>
      <c r="I91" s="38"/>
      <c r="J91" s="38"/>
      <c r="K91" s="14">
        <v>0</v>
      </c>
      <c r="L91" s="14">
        <v>0</v>
      </c>
      <c r="M91" s="14">
        <f>50-(H91*$M$121)+$M$121</f>
        <v>7.1428571428571406</v>
      </c>
      <c r="N91" s="14">
        <v>0</v>
      </c>
      <c r="O91" s="14">
        <f t="shared" si="22"/>
        <v>0</v>
      </c>
      <c r="P91" s="41">
        <f t="shared" si="23"/>
        <v>7.1428571428571406</v>
      </c>
      <c r="Q91" s="32"/>
      <c r="R91" s="38"/>
      <c r="S91" s="38"/>
      <c r="T91" s="48"/>
      <c r="U91" s="26">
        <v>0</v>
      </c>
      <c r="V91" s="26">
        <v>0</v>
      </c>
      <c r="W91" s="26">
        <v>0</v>
      </c>
      <c r="X91" s="26">
        <f t="shared" si="24"/>
        <v>0</v>
      </c>
      <c r="Y91" s="41">
        <f t="shared" si="25"/>
        <v>0</v>
      </c>
      <c r="Z91" s="51">
        <v>72</v>
      </c>
      <c r="AA91" s="43">
        <f>150-(Z91*$AA$121)+$AA$121</f>
        <v>21.68674698795181</v>
      </c>
      <c r="AB91" s="51"/>
      <c r="AC91" s="43">
        <f t="shared" si="26"/>
        <v>0</v>
      </c>
      <c r="AD91" s="32">
        <v>58</v>
      </c>
      <c r="AE91" s="26">
        <f>25-(AD91*$AE$121)+$AE$121</f>
        <v>0.84745762711864381</v>
      </c>
      <c r="AF91" s="31"/>
      <c r="AG91" s="14"/>
      <c r="AH91" s="31">
        <v>5</v>
      </c>
      <c r="AI91" s="14">
        <f>25-(AH91*$AI$121)+$AI$121</f>
        <v>15</v>
      </c>
      <c r="AJ91" s="31"/>
      <c r="AK91" s="14"/>
      <c r="AL91" s="43">
        <f t="shared" si="27"/>
        <v>15</v>
      </c>
      <c r="AM91" s="46">
        <f t="shared" si="28"/>
        <v>43.829604130808953</v>
      </c>
    </row>
    <row r="92" spans="1:39" x14ac:dyDescent="0.25">
      <c r="A92" s="3">
        <v>88</v>
      </c>
      <c r="B92" s="3" t="s">
        <v>114</v>
      </c>
      <c r="C92" s="3" t="s">
        <v>139</v>
      </c>
      <c r="D92" s="3">
        <v>2003</v>
      </c>
      <c r="E92" s="1" t="s">
        <v>352</v>
      </c>
      <c r="F92" s="2"/>
      <c r="G92" s="2"/>
      <c r="H92" s="38"/>
      <c r="I92" s="38">
        <v>7</v>
      </c>
      <c r="J92" s="38"/>
      <c r="K92" s="14">
        <v>0</v>
      </c>
      <c r="L92" s="14">
        <v>0</v>
      </c>
      <c r="M92" s="14">
        <v>0</v>
      </c>
      <c r="N92" s="14">
        <f>50-(I92*$N$121)+$N$121</f>
        <v>39.655172413793103</v>
      </c>
      <c r="O92" s="14">
        <f t="shared" si="22"/>
        <v>0</v>
      </c>
      <c r="P92" s="41">
        <f t="shared" si="23"/>
        <v>39.655172413793103</v>
      </c>
      <c r="Q92" s="32"/>
      <c r="R92" s="38"/>
      <c r="S92" s="38"/>
      <c r="T92" s="48"/>
      <c r="U92" s="26">
        <v>0</v>
      </c>
      <c r="V92" s="26">
        <v>0</v>
      </c>
      <c r="W92" s="26">
        <v>0</v>
      </c>
      <c r="X92" s="26">
        <f t="shared" si="24"/>
        <v>0</v>
      </c>
      <c r="Y92" s="41">
        <f t="shared" si="25"/>
        <v>0</v>
      </c>
      <c r="Z92" s="51"/>
      <c r="AA92" s="43">
        <v>0</v>
      </c>
      <c r="AB92" s="51"/>
      <c r="AC92" s="43">
        <f t="shared" si="26"/>
        <v>0</v>
      </c>
      <c r="AD92" s="32"/>
      <c r="AE92" s="26"/>
      <c r="AF92" s="31"/>
      <c r="AG92" s="14"/>
      <c r="AH92" s="31"/>
      <c r="AI92" s="14"/>
      <c r="AJ92" s="31"/>
      <c r="AK92" s="14"/>
      <c r="AL92" s="43">
        <f t="shared" si="27"/>
        <v>0</v>
      </c>
      <c r="AM92" s="46">
        <f t="shared" si="28"/>
        <v>39.655172413793103</v>
      </c>
    </row>
    <row r="93" spans="1:39" x14ac:dyDescent="0.25">
      <c r="A93" s="3">
        <v>89</v>
      </c>
      <c r="B93" s="1" t="s">
        <v>423</v>
      </c>
      <c r="C93" s="1" t="s">
        <v>14</v>
      </c>
      <c r="D93" s="1">
        <v>2001</v>
      </c>
      <c r="E93" s="1" t="s">
        <v>352</v>
      </c>
      <c r="F93" s="59"/>
      <c r="G93" s="2"/>
      <c r="H93" s="38"/>
      <c r="I93" s="38"/>
      <c r="J93" s="38"/>
      <c r="K93" s="14">
        <v>0</v>
      </c>
      <c r="L93" s="14">
        <v>0</v>
      </c>
      <c r="M93" s="14">
        <v>0</v>
      </c>
      <c r="N93" s="14">
        <v>0</v>
      </c>
      <c r="O93" s="14">
        <f t="shared" si="22"/>
        <v>0</v>
      </c>
      <c r="P93" s="41">
        <f t="shared" si="23"/>
        <v>0</v>
      </c>
      <c r="Q93" s="32">
        <v>41</v>
      </c>
      <c r="R93" s="38">
        <v>49</v>
      </c>
      <c r="S93" s="38">
        <v>61</v>
      </c>
      <c r="T93" s="31"/>
      <c r="U93" s="26">
        <f>100-(Q93*$U$121)+$U$121</f>
        <v>16.666666666666661</v>
      </c>
      <c r="V93" s="26">
        <f>100-(R93*$V$121)+$V$121</f>
        <v>15.789473684210527</v>
      </c>
      <c r="W93" s="26">
        <f>100-(S93*$W$121)+$W$121</f>
        <v>17.808219178082194</v>
      </c>
      <c r="X93" s="26">
        <f t="shared" si="24"/>
        <v>0</v>
      </c>
      <c r="Y93" s="41">
        <f t="shared" si="25"/>
        <v>34.474885844748854</v>
      </c>
      <c r="Z93" s="51"/>
      <c r="AA93" s="43">
        <v>0</v>
      </c>
      <c r="AB93" s="51"/>
      <c r="AC93" s="43">
        <f t="shared" si="26"/>
        <v>0</v>
      </c>
      <c r="AD93" s="32">
        <v>48</v>
      </c>
      <c r="AE93" s="26">
        <f>25-(AD93*$AE$121)+$AE$121</f>
        <v>5.0847457627118651</v>
      </c>
      <c r="AF93" s="31"/>
      <c r="AG93" s="14"/>
      <c r="AH93" s="31"/>
      <c r="AI93" s="14"/>
      <c r="AJ93" s="31"/>
      <c r="AK93" s="14"/>
      <c r="AL93" s="43">
        <f t="shared" si="27"/>
        <v>5.0847457627118651</v>
      </c>
      <c r="AM93" s="46">
        <f t="shared" si="28"/>
        <v>39.559631607460716</v>
      </c>
    </row>
    <row r="94" spans="1:39" x14ac:dyDescent="0.25">
      <c r="A94" s="3">
        <v>90</v>
      </c>
      <c r="B94" s="1" t="s">
        <v>146</v>
      </c>
      <c r="C94" s="1" t="s">
        <v>77</v>
      </c>
      <c r="D94" s="1">
        <v>2003</v>
      </c>
      <c r="E94" s="3" t="s">
        <v>352</v>
      </c>
      <c r="F94" s="2"/>
      <c r="G94" s="2"/>
      <c r="H94" s="38"/>
      <c r="I94" s="38"/>
      <c r="J94" s="38"/>
      <c r="K94" s="14">
        <v>0</v>
      </c>
      <c r="L94" s="14">
        <v>0</v>
      </c>
      <c r="M94" s="14">
        <v>0</v>
      </c>
      <c r="N94" s="14">
        <v>0</v>
      </c>
      <c r="O94" s="14">
        <f t="shared" si="22"/>
        <v>0</v>
      </c>
      <c r="P94" s="41">
        <f t="shared" si="23"/>
        <v>0</v>
      </c>
      <c r="Q94" s="32"/>
      <c r="R94" s="38"/>
      <c r="S94" s="38"/>
      <c r="T94" s="31"/>
      <c r="U94" s="26">
        <v>0</v>
      </c>
      <c r="V94" s="26">
        <v>0</v>
      </c>
      <c r="W94" s="26">
        <v>0</v>
      </c>
      <c r="X94" s="26">
        <f t="shared" si="24"/>
        <v>0</v>
      </c>
      <c r="Y94" s="41">
        <f t="shared" si="25"/>
        <v>0</v>
      </c>
      <c r="Z94" s="51">
        <v>63</v>
      </c>
      <c r="AA94" s="43">
        <f>150-(Z94*$AA$121)+$AA$121</f>
        <v>37.951807228915655</v>
      </c>
      <c r="AB94" s="51"/>
      <c r="AC94" s="43">
        <f t="shared" si="26"/>
        <v>0</v>
      </c>
      <c r="AD94" s="32"/>
      <c r="AE94" s="26"/>
      <c r="AF94" s="31"/>
      <c r="AG94" s="14"/>
      <c r="AH94" s="31"/>
      <c r="AI94" s="14"/>
      <c r="AJ94" s="31"/>
      <c r="AK94" s="14"/>
      <c r="AL94" s="43">
        <f t="shared" si="27"/>
        <v>0</v>
      </c>
      <c r="AM94" s="46">
        <f t="shared" si="28"/>
        <v>37.951807228915655</v>
      </c>
    </row>
    <row r="95" spans="1:39" x14ac:dyDescent="0.25">
      <c r="A95" s="3">
        <v>91</v>
      </c>
      <c r="B95" s="1" t="s">
        <v>384</v>
      </c>
      <c r="C95" s="1" t="s">
        <v>385</v>
      </c>
      <c r="D95" s="1">
        <v>1998</v>
      </c>
      <c r="E95" s="3" t="s">
        <v>103</v>
      </c>
      <c r="F95" s="2"/>
      <c r="G95" s="2">
        <v>4</v>
      </c>
      <c r="H95" s="38"/>
      <c r="I95" s="38"/>
      <c r="J95" s="38"/>
      <c r="K95" s="14">
        <v>0</v>
      </c>
      <c r="L95" s="14">
        <f>50-(G95*$L$121)+$L$121</f>
        <v>35</v>
      </c>
      <c r="M95" s="14">
        <v>0</v>
      </c>
      <c r="N95" s="14">
        <v>0</v>
      </c>
      <c r="O95" s="14">
        <f t="shared" si="22"/>
        <v>0</v>
      </c>
      <c r="P95" s="41">
        <f t="shared" si="23"/>
        <v>35</v>
      </c>
      <c r="Q95" s="32"/>
      <c r="R95" s="38"/>
      <c r="S95" s="38"/>
      <c r="T95" s="31"/>
      <c r="U95" s="26">
        <v>0</v>
      </c>
      <c r="V95" s="26">
        <v>0</v>
      </c>
      <c r="W95" s="26">
        <v>0</v>
      </c>
      <c r="X95" s="26">
        <f t="shared" si="24"/>
        <v>0</v>
      </c>
      <c r="Y95" s="41">
        <f t="shared" si="25"/>
        <v>0</v>
      </c>
      <c r="Z95" s="51"/>
      <c r="AA95" s="43">
        <v>0</v>
      </c>
      <c r="AB95" s="51"/>
      <c r="AC95" s="43">
        <f t="shared" si="26"/>
        <v>0</v>
      </c>
      <c r="AD95" s="32"/>
      <c r="AE95" s="26"/>
      <c r="AF95" s="31"/>
      <c r="AG95" s="14"/>
      <c r="AH95" s="31"/>
      <c r="AI95" s="14"/>
      <c r="AJ95" s="31"/>
      <c r="AK95" s="14"/>
      <c r="AL95" s="43">
        <f t="shared" si="27"/>
        <v>0</v>
      </c>
      <c r="AM95" s="46">
        <f t="shared" si="28"/>
        <v>35</v>
      </c>
    </row>
    <row r="96" spans="1:39" x14ac:dyDescent="0.25">
      <c r="A96" s="3">
        <v>92</v>
      </c>
      <c r="B96" s="22" t="s">
        <v>404</v>
      </c>
      <c r="C96" s="1" t="s">
        <v>42</v>
      </c>
      <c r="D96" s="1">
        <v>2001</v>
      </c>
      <c r="E96" s="1" t="s">
        <v>352</v>
      </c>
      <c r="F96" s="2"/>
      <c r="G96" s="2"/>
      <c r="H96" s="38"/>
      <c r="I96" s="38"/>
      <c r="J96" s="38"/>
      <c r="K96" s="14">
        <v>0</v>
      </c>
      <c r="L96" s="14">
        <v>0</v>
      </c>
      <c r="M96" s="14">
        <v>0</v>
      </c>
      <c r="N96" s="14">
        <v>0</v>
      </c>
      <c r="O96" s="14">
        <f t="shared" si="22"/>
        <v>0</v>
      </c>
      <c r="P96" s="41">
        <f t="shared" si="23"/>
        <v>0</v>
      </c>
      <c r="Q96" s="32">
        <v>38</v>
      </c>
      <c r="R96" s="38">
        <v>53</v>
      </c>
      <c r="S96" s="38"/>
      <c r="T96" s="48"/>
      <c r="U96" s="26">
        <f>100-(Q96*$U$121)+$U$121</f>
        <v>22.916666666666661</v>
      </c>
      <c r="V96" s="26">
        <f>100-(R96*$V$121)+$V$121</f>
        <v>8.7719298245614041</v>
      </c>
      <c r="W96" s="26">
        <v>0</v>
      </c>
      <c r="X96" s="26">
        <f t="shared" si="24"/>
        <v>0</v>
      </c>
      <c r="Y96" s="41">
        <f t="shared" si="25"/>
        <v>31.688596491228065</v>
      </c>
      <c r="Z96" s="51"/>
      <c r="AA96" s="43">
        <v>0</v>
      </c>
      <c r="AB96" s="51"/>
      <c r="AC96" s="43">
        <f t="shared" si="26"/>
        <v>0</v>
      </c>
      <c r="AD96" s="32">
        <v>54</v>
      </c>
      <c r="AE96" s="26">
        <f>25-(AD96*$AE$121)+$AE$121</f>
        <v>2.5423728813559343</v>
      </c>
      <c r="AF96" s="31"/>
      <c r="AG96" s="14"/>
      <c r="AH96" s="31"/>
      <c r="AI96" s="14"/>
      <c r="AJ96" s="31"/>
      <c r="AK96" s="14"/>
      <c r="AL96" s="43">
        <f t="shared" si="27"/>
        <v>2.5423728813559343</v>
      </c>
      <c r="AM96" s="46">
        <f t="shared" si="28"/>
        <v>34.230969372583999</v>
      </c>
    </row>
    <row r="97" spans="1:39" x14ac:dyDescent="0.25">
      <c r="A97" s="3">
        <v>93</v>
      </c>
      <c r="B97" s="1" t="s">
        <v>425</v>
      </c>
      <c r="C97" s="1" t="s">
        <v>6</v>
      </c>
      <c r="D97" s="1">
        <v>2001</v>
      </c>
      <c r="E97" s="1" t="s">
        <v>352</v>
      </c>
      <c r="F97" s="2"/>
      <c r="G97" s="2"/>
      <c r="H97" s="38"/>
      <c r="I97" s="38"/>
      <c r="J97" s="38"/>
      <c r="K97" s="14">
        <v>0</v>
      </c>
      <c r="L97" s="14">
        <v>0</v>
      </c>
      <c r="M97" s="14">
        <v>0</v>
      </c>
      <c r="N97" s="14">
        <v>0</v>
      </c>
      <c r="O97" s="14">
        <f t="shared" si="22"/>
        <v>0</v>
      </c>
      <c r="P97" s="41">
        <f t="shared" si="23"/>
        <v>0</v>
      </c>
      <c r="Q97" s="32">
        <v>43</v>
      </c>
      <c r="R97" s="38"/>
      <c r="S97" s="38">
        <v>68</v>
      </c>
      <c r="T97" s="48"/>
      <c r="U97" s="26">
        <f>100-(Q97*$U$121)+$U$121</f>
        <v>12.499999999999991</v>
      </c>
      <c r="V97" s="26">
        <v>0</v>
      </c>
      <c r="W97" s="26">
        <f>100-(S97*$W$121)+$W$121</f>
        <v>8.2191780821917853</v>
      </c>
      <c r="X97" s="26">
        <f t="shared" si="24"/>
        <v>0</v>
      </c>
      <c r="Y97" s="41">
        <f t="shared" si="25"/>
        <v>20.719178082191775</v>
      </c>
      <c r="Z97" s="51"/>
      <c r="AA97" s="43">
        <v>0</v>
      </c>
      <c r="AB97" s="51"/>
      <c r="AC97" s="43">
        <f t="shared" si="26"/>
        <v>0</v>
      </c>
      <c r="AD97" s="32">
        <v>42</v>
      </c>
      <c r="AE97" s="26">
        <f>25-(AD97*$AE$121)+$AE$121</f>
        <v>7.6271186440677958</v>
      </c>
      <c r="AF97" s="31"/>
      <c r="AG97" s="14"/>
      <c r="AH97" s="31"/>
      <c r="AI97" s="14"/>
      <c r="AJ97" s="31"/>
      <c r="AK97" s="14"/>
      <c r="AL97" s="43">
        <f t="shared" si="27"/>
        <v>7.6271186440677958</v>
      </c>
      <c r="AM97" s="46">
        <f t="shared" si="28"/>
        <v>28.34629672625957</v>
      </c>
    </row>
    <row r="98" spans="1:39" x14ac:dyDescent="0.25">
      <c r="A98" s="3">
        <v>94</v>
      </c>
      <c r="B98" s="1" t="s">
        <v>271</v>
      </c>
      <c r="C98" s="1" t="s">
        <v>12</v>
      </c>
      <c r="D98" s="1">
        <v>1999</v>
      </c>
      <c r="E98" s="3" t="s">
        <v>236</v>
      </c>
      <c r="F98" s="2"/>
      <c r="G98" s="2"/>
      <c r="H98" s="38"/>
      <c r="I98" s="38"/>
      <c r="J98" s="38"/>
      <c r="K98" s="14">
        <v>0</v>
      </c>
      <c r="L98" s="14">
        <v>0</v>
      </c>
      <c r="M98" s="14">
        <v>0</v>
      </c>
      <c r="N98" s="14">
        <v>0</v>
      </c>
      <c r="O98" s="14">
        <f t="shared" si="22"/>
        <v>0</v>
      </c>
      <c r="P98" s="41">
        <f t="shared" si="23"/>
        <v>0</v>
      </c>
      <c r="Q98" s="32"/>
      <c r="R98" s="38"/>
      <c r="S98" s="38"/>
      <c r="T98" s="31"/>
      <c r="U98" s="26">
        <v>0</v>
      </c>
      <c r="V98" s="26">
        <v>0</v>
      </c>
      <c r="W98" s="26">
        <v>0</v>
      </c>
      <c r="X98" s="26">
        <f t="shared" si="24"/>
        <v>0</v>
      </c>
      <c r="Y98" s="41">
        <f t="shared" si="25"/>
        <v>0</v>
      </c>
      <c r="Z98" s="51">
        <v>69</v>
      </c>
      <c r="AA98" s="43">
        <f>150-(Z98*$AA$121)+$AA$121</f>
        <v>27.108433734939755</v>
      </c>
      <c r="AB98" s="51"/>
      <c r="AC98" s="43">
        <f t="shared" si="26"/>
        <v>0</v>
      </c>
      <c r="AD98" s="32"/>
      <c r="AE98" s="26"/>
      <c r="AF98" s="31"/>
      <c r="AG98" s="14"/>
      <c r="AH98" s="31"/>
      <c r="AI98" s="14"/>
      <c r="AJ98" s="31"/>
      <c r="AK98" s="14"/>
      <c r="AL98" s="43">
        <f t="shared" si="27"/>
        <v>0</v>
      </c>
      <c r="AM98" s="46">
        <f t="shared" si="28"/>
        <v>27.108433734939755</v>
      </c>
    </row>
    <row r="99" spans="1:39" x14ac:dyDescent="0.25">
      <c r="A99" s="3">
        <v>95</v>
      </c>
      <c r="B99" s="1" t="s">
        <v>173</v>
      </c>
      <c r="C99" s="1" t="s">
        <v>13</v>
      </c>
      <c r="D99" s="1">
        <v>2001</v>
      </c>
      <c r="E99" s="3" t="s">
        <v>352</v>
      </c>
      <c r="F99" s="2"/>
      <c r="G99" s="2"/>
      <c r="H99" s="38">
        <v>14</v>
      </c>
      <c r="I99" s="38">
        <v>19</v>
      </c>
      <c r="J99" s="38"/>
      <c r="K99" s="14">
        <v>0</v>
      </c>
      <c r="L99" s="14">
        <v>0</v>
      </c>
      <c r="M99" s="14">
        <f>50-(H99*$M$121)+$M$121</f>
        <v>19.047619047619044</v>
      </c>
      <c r="N99" s="14">
        <f>50-(I99*$N$121)+$N$121</f>
        <v>18.965517241379317</v>
      </c>
      <c r="O99" s="14">
        <f t="shared" si="22"/>
        <v>0</v>
      </c>
      <c r="P99" s="41">
        <f t="shared" si="23"/>
        <v>19.047619047619044</v>
      </c>
      <c r="Q99" s="32"/>
      <c r="R99" s="38"/>
      <c r="S99" s="38"/>
      <c r="T99" s="48"/>
      <c r="U99" s="26">
        <v>0</v>
      </c>
      <c r="V99" s="26">
        <v>0</v>
      </c>
      <c r="W99" s="26">
        <v>0</v>
      </c>
      <c r="X99" s="26">
        <f t="shared" si="24"/>
        <v>0</v>
      </c>
      <c r="Y99" s="41">
        <f t="shared" si="25"/>
        <v>0</v>
      </c>
      <c r="Z99" s="51"/>
      <c r="AA99" s="43">
        <v>0</v>
      </c>
      <c r="AB99" s="51"/>
      <c r="AC99" s="43">
        <f t="shared" si="26"/>
        <v>0</v>
      </c>
      <c r="AD99" s="32">
        <v>45</v>
      </c>
      <c r="AE99" s="26">
        <f>25-(AD99*$AE$121)+$AE$121</f>
        <v>6.3559322033898304</v>
      </c>
      <c r="AF99" s="31"/>
      <c r="AG99" s="14"/>
      <c r="AH99" s="31"/>
      <c r="AI99" s="14"/>
      <c r="AJ99" s="31"/>
      <c r="AK99" s="14"/>
      <c r="AL99" s="43">
        <f t="shared" si="27"/>
        <v>6.3559322033898304</v>
      </c>
      <c r="AM99" s="46">
        <f t="shared" si="28"/>
        <v>25.403551251008874</v>
      </c>
    </row>
    <row r="100" spans="1:39" x14ac:dyDescent="0.25">
      <c r="A100" s="3">
        <v>96</v>
      </c>
      <c r="B100" s="1" t="s">
        <v>437</v>
      </c>
      <c r="C100" s="1" t="s">
        <v>370</v>
      </c>
      <c r="D100" s="1">
        <v>2001</v>
      </c>
      <c r="E100" s="3" t="s">
        <v>352</v>
      </c>
      <c r="F100" s="2"/>
      <c r="G100" s="2"/>
      <c r="H100" s="38"/>
      <c r="I100" s="38"/>
      <c r="J100" s="38"/>
      <c r="K100" s="14">
        <v>0</v>
      </c>
      <c r="L100" s="14">
        <v>0</v>
      </c>
      <c r="M100" s="14">
        <v>0</v>
      </c>
      <c r="N100" s="14">
        <v>0</v>
      </c>
      <c r="O100" s="14">
        <f t="shared" si="22"/>
        <v>0</v>
      </c>
      <c r="P100" s="41">
        <f t="shared" si="23"/>
        <v>0</v>
      </c>
      <c r="Q100" s="32"/>
      <c r="R100" s="38"/>
      <c r="S100" s="38"/>
      <c r="T100" s="31"/>
      <c r="U100" s="26">
        <v>0</v>
      </c>
      <c r="V100" s="26">
        <v>0</v>
      </c>
      <c r="W100" s="26">
        <v>0</v>
      </c>
      <c r="X100" s="26">
        <f t="shared" si="24"/>
        <v>0</v>
      </c>
      <c r="Y100" s="41">
        <f t="shared" si="25"/>
        <v>0</v>
      </c>
      <c r="Z100" s="51">
        <v>70</v>
      </c>
      <c r="AA100" s="43">
        <f>150-(Z100*$AA$121)+$AA$121</f>
        <v>25.301204819277107</v>
      </c>
      <c r="AB100" s="51"/>
      <c r="AC100" s="43">
        <f t="shared" si="26"/>
        <v>0</v>
      </c>
      <c r="AD100" s="32"/>
      <c r="AE100" s="26"/>
      <c r="AF100" s="31"/>
      <c r="AG100" s="14"/>
      <c r="AH100" s="31"/>
      <c r="AI100" s="14"/>
      <c r="AJ100" s="31"/>
      <c r="AK100" s="14"/>
      <c r="AL100" s="43">
        <f t="shared" si="27"/>
        <v>0</v>
      </c>
      <c r="AM100" s="46">
        <f t="shared" si="28"/>
        <v>25.301204819277107</v>
      </c>
    </row>
    <row r="101" spans="1:39" x14ac:dyDescent="0.25">
      <c r="A101" s="3">
        <v>97</v>
      </c>
      <c r="B101" s="22" t="s">
        <v>399</v>
      </c>
      <c r="C101" s="1" t="s">
        <v>77</v>
      </c>
      <c r="D101" s="1">
        <v>2002</v>
      </c>
      <c r="E101" s="1" t="s">
        <v>352</v>
      </c>
      <c r="F101" s="2"/>
      <c r="G101" s="2"/>
      <c r="H101" s="38">
        <v>17</v>
      </c>
      <c r="I101" s="38"/>
      <c r="J101" s="38"/>
      <c r="K101" s="14">
        <v>0</v>
      </c>
      <c r="L101" s="14">
        <v>0</v>
      </c>
      <c r="M101" s="14">
        <f>50-(H101*$M$121)+$M$121</f>
        <v>11.904761904761907</v>
      </c>
      <c r="N101" s="14">
        <v>0</v>
      </c>
      <c r="O101" s="14">
        <f t="shared" ref="O101:O120" si="31">50-(J101*$O$121)+$O$121</f>
        <v>0</v>
      </c>
      <c r="P101" s="41">
        <f t="shared" ref="P101:P120" si="32">MAX(K101:O101)</f>
        <v>11.904761904761907</v>
      </c>
      <c r="Q101" s="32"/>
      <c r="R101" s="38"/>
      <c r="S101" s="38"/>
      <c r="T101" s="48"/>
      <c r="U101" s="26">
        <v>0</v>
      </c>
      <c r="V101" s="26">
        <v>0</v>
      </c>
      <c r="W101" s="26">
        <v>0</v>
      </c>
      <c r="X101" s="26">
        <f t="shared" ref="X101:X120" si="33">100-(T101*$X$121)+$X$121</f>
        <v>0</v>
      </c>
      <c r="Y101" s="41">
        <f t="shared" ref="Y101:Y120" si="34">LARGE(U101:X101,1)+LARGE(U101:X101,2)</f>
        <v>0</v>
      </c>
      <c r="Z101" s="51">
        <v>83</v>
      </c>
      <c r="AA101" s="43">
        <f>150-(Z101*$AA$121)+$AA$121</f>
        <v>1.8072289156626506</v>
      </c>
      <c r="AB101" s="51"/>
      <c r="AC101" s="43">
        <f t="shared" ref="AC101:AC120" si="35">150-(AB101*$AC$121)+$AC$121</f>
        <v>0</v>
      </c>
      <c r="AD101" s="32">
        <v>56</v>
      </c>
      <c r="AE101" s="26">
        <f>25-(AD101*$AE$121)+$AE$121</f>
        <v>1.6949152542372874</v>
      </c>
      <c r="AF101" s="31"/>
      <c r="AG101" s="14"/>
      <c r="AH101" s="31">
        <v>8</v>
      </c>
      <c r="AI101" s="14">
        <f>25-(AH101*$AI$121)+$AI$121</f>
        <v>7.5</v>
      </c>
      <c r="AJ101" s="31"/>
      <c r="AK101" s="14"/>
      <c r="AL101" s="43">
        <f t="shared" ref="AL101:AL120" si="36">MAX(AE101,AG101,AI101,AK101)</f>
        <v>7.5</v>
      </c>
      <c r="AM101" s="46">
        <f t="shared" ref="AM101:AM120" si="37">P101+Y101+AA101+AC101+AL101</f>
        <v>21.211990820424557</v>
      </c>
    </row>
    <row r="102" spans="1:39" x14ac:dyDescent="0.25">
      <c r="A102" s="3">
        <v>98</v>
      </c>
      <c r="B102" s="1" t="s">
        <v>403</v>
      </c>
      <c r="C102" s="1" t="s">
        <v>401</v>
      </c>
      <c r="D102" s="1"/>
      <c r="E102" s="1" t="s">
        <v>258</v>
      </c>
      <c r="F102" s="2">
        <v>15</v>
      </c>
      <c r="G102" s="2"/>
      <c r="H102" s="38"/>
      <c r="I102" s="38"/>
      <c r="J102" s="38"/>
      <c r="K102" s="14">
        <f>50-(F102*$K$121)+$K$121</f>
        <v>20.833333333333329</v>
      </c>
      <c r="L102" s="14">
        <v>0</v>
      </c>
      <c r="M102" s="14">
        <v>0</v>
      </c>
      <c r="N102" s="14">
        <v>0</v>
      </c>
      <c r="O102" s="14">
        <f t="shared" si="31"/>
        <v>0</v>
      </c>
      <c r="P102" s="41">
        <f t="shared" si="32"/>
        <v>20.833333333333329</v>
      </c>
      <c r="Q102" s="32"/>
      <c r="R102" s="38"/>
      <c r="S102" s="38"/>
      <c r="T102" s="48"/>
      <c r="U102" s="26">
        <v>0</v>
      </c>
      <c r="V102" s="26">
        <v>0</v>
      </c>
      <c r="W102" s="26">
        <v>0</v>
      </c>
      <c r="X102" s="26">
        <f t="shared" si="33"/>
        <v>0</v>
      </c>
      <c r="Y102" s="41">
        <f t="shared" si="34"/>
        <v>0</v>
      </c>
      <c r="Z102" s="51"/>
      <c r="AA102" s="43">
        <v>0</v>
      </c>
      <c r="AB102" s="51"/>
      <c r="AC102" s="43">
        <f t="shared" si="35"/>
        <v>0</v>
      </c>
      <c r="AD102" s="32"/>
      <c r="AE102" s="26"/>
      <c r="AF102" s="31"/>
      <c r="AG102" s="14"/>
      <c r="AH102" s="31"/>
      <c r="AI102" s="14"/>
      <c r="AJ102" s="31"/>
      <c r="AK102" s="14"/>
      <c r="AL102" s="43">
        <f t="shared" si="36"/>
        <v>0</v>
      </c>
      <c r="AM102" s="46">
        <f t="shared" si="37"/>
        <v>20.833333333333329</v>
      </c>
    </row>
    <row r="103" spans="1:39" x14ac:dyDescent="0.25">
      <c r="A103" s="3">
        <v>99</v>
      </c>
      <c r="B103" s="3" t="s">
        <v>373</v>
      </c>
      <c r="C103" s="3" t="s">
        <v>11</v>
      </c>
      <c r="D103" s="3">
        <v>2000</v>
      </c>
      <c r="E103" s="3" t="s">
        <v>236</v>
      </c>
      <c r="F103" s="59"/>
      <c r="G103" s="2"/>
      <c r="H103" s="38"/>
      <c r="I103" s="38">
        <v>18</v>
      </c>
      <c r="J103" s="38"/>
      <c r="K103" s="14">
        <v>0</v>
      </c>
      <c r="L103" s="14">
        <v>0</v>
      </c>
      <c r="M103" s="14">
        <v>0</v>
      </c>
      <c r="N103" s="14">
        <f>50-(I103*$N$121)+$N$121</f>
        <v>20.689655172413797</v>
      </c>
      <c r="O103" s="14">
        <f t="shared" si="31"/>
        <v>0</v>
      </c>
      <c r="P103" s="41">
        <f t="shared" si="32"/>
        <v>20.689655172413797</v>
      </c>
      <c r="Q103" s="32"/>
      <c r="R103" s="38"/>
      <c r="S103" s="38"/>
      <c r="T103" s="31"/>
      <c r="U103" s="26">
        <v>0</v>
      </c>
      <c r="V103" s="26">
        <v>0</v>
      </c>
      <c r="W103" s="26">
        <v>0</v>
      </c>
      <c r="X103" s="26">
        <f t="shared" si="33"/>
        <v>0</v>
      </c>
      <c r="Y103" s="41">
        <f t="shared" si="34"/>
        <v>0</v>
      </c>
      <c r="Z103" s="51"/>
      <c r="AA103" s="43">
        <v>0</v>
      </c>
      <c r="AB103" s="51"/>
      <c r="AC103" s="43">
        <f t="shared" si="35"/>
        <v>0</v>
      </c>
      <c r="AD103" s="32"/>
      <c r="AE103" s="26"/>
      <c r="AF103" s="31"/>
      <c r="AG103" s="14"/>
      <c r="AH103" s="31"/>
      <c r="AI103" s="14"/>
      <c r="AJ103" s="31"/>
      <c r="AK103" s="14"/>
      <c r="AL103" s="43">
        <f t="shared" si="36"/>
        <v>0</v>
      </c>
      <c r="AM103" s="46">
        <f t="shared" si="37"/>
        <v>20.689655172413797</v>
      </c>
    </row>
    <row r="104" spans="1:39" x14ac:dyDescent="0.25">
      <c r="A104" s="3">
        <v>100</v>
      </c>
      <c r="B104" s="17" t="s">
        <v>438</v>
      </c>
      <c r="C104" s="1" t="s">
        <v>439</v>
      </c>
      <c r="D104" s="1">
        <v>2003</v>
      </c>
      <c r="E104" s="1" t="s">
        <v>352</v>
      </c>
      <c r="F104" s="2"/>
      <c r="G104" s="2"/>
      <c r="H104" s="38"/>
      <c r="I104" s="38"/>
      <c r="J104" s="38"/>
      <c r="K104" s="14">
        <v>0</v>
      </c>
      <c r="L104" s="14">
        <v>0</v>
      </c>
      <c r="M104" s="14">
        <v>0</v>
      </c>
      <c r="N104" s="14">
        <v>0</v>
      </c>
      <c r="O104" s="14">
        <f t="shared" si="31"/>
        <v>0</v>
      </c>
      <c r="P104" s="41">
        <f t="shared" si="32"/>
        <v>0</v>
      </c>
      <c r="Q104" s="32"/>
      <c r="R104" s="38"/>
      <c r="S104" s="38"/>
      <c r="T104" s="48"/>
      <c r="U104" s="26">
        <v>0</v>
      </c>
      <c r="V104" s="26">
        <v>0</v>
      </c>
      <c r="W104" s="26">
        <v>0</v>
      </c>
      <c r="X104" s="26">
        <f t="shared" si="33"/>
        <v>0</v>
      </c>
      <c r="Y104" s="41">
        <f t="shared" si="34"/>
        <v>0</v>
      </c>
      <c r="Z104" s="51">
        <v>73</v>
      </c>
      <c r="AA104" s="43">
        <f>150-(Z104*$AA$121)+$AA$121</f>
        <v>19.879518072289162</v>
      </c>
      <c r="AB104" s="51"/>
      <c r="AC104" s="43">
        <f t="shared" si="35"/>
        <v>0</v>
      </c>
      <c r="AD104" s="32"/>
      <c r="AE104" s="26"/>
      <c r="AF104" s="31"/>
      <c r="AG104" s="14"/>
      <c r="AH104" s="31"/>
      <c r="AI104" s="14"/>
      <c r="AJ104" s="31"/>
      <c r="AK104" s="14"/>
      <c r="AL104" s="43">
        <f t="shared" si="36"/>
        <v>0</v>
      </c>
      <c r="AM104" s="46">
        <f t="shared" si="37"/>
        <v>19.879518072289162</v>
      </c>
    </row>
    <row r="105" spans="1:39" x14ac:dyDescent="0.25">
      <c r="A105" s="3">
        <v>101</v>
      </c>
      <c r="B105" s="1" t="s">
        <v>424</v>
      </c>
      <c r="C105" s="1" t="s">
        <v>12</v>
      </c>
      <c r="D105" s="1">
        <v>2001</v>
      </c>
      <c r="E105" s="1" t="s">
        <v>352</v>
      </c>
      <c r="F105" s="2"/>
      <c r="G105" s="2"/>
      <c r="H105" s="38"/>
      <c r="I105" s="38"/>
      <c r="J105" s="38"/>
      <c r="K105" s="14">
        <v>0</v>
      </c>
      <c r="L105" s="14">
        <v>0</v>
      </c>
      <c r="M105" s="14">
        <v>0</v>
      </c>
      <c r="N105" s="14">
        <v>0</v>
      </c>
      <c r="O105" s="14">
        <f t="shared" si="31"/>
        <v>0</v>
      </c>
      <c r="P105" s="41">
        <f t="shared" si="32"/>
        <v>0</v>
      </c>
      <c r="Q105" s="32">
        <v>42</v>
      </c>
      <c r="R105" s="38">
        <v>57</v>
      </c>
      <c r="S105" s="38"/>
      <c r="T105" s="48"/>
      <c r="U105" s="26">
        <f>100-(Q105*$U$121)+$U$121</f>
        <v>14.583333333333334</v>
      </c>
      <c r="V105" s="26">
        <f>100-(R105*$V$121)+$V$121</f>
        <v>1.7543859649122806</v>
      </c>
      <c r="W105" s="26">
        <v>0</v>
      </c>
      <c r="X105" s="26">
        <f t="shared" si="33"/>
        <v>0</v>
      </c>
      <c r="Y105" s="41">
        <f t="shared" si="34"/>
        <v>16.337719298245613</v>
      </c>
      <c r="Z105" s="51"/>
      <c r="AA105" s="43">
        <v>0</v>
      </c>
      <c r="AB105" s="51"/>
      <c r="AC105" s="43">
        <f t="shared" si="35"/>
        <v>0</v>
      </c>
      <c r="AD105" s="32">
        <v>53</v>
      </c>
      <c r="AE105" s="26">
        <f>25-(AD105*$AE$121)+$AE$121</f>
        <v>2.9661016949152561</v>
      </c>
      <c r="AF105" s="31"/>
      <c r="AG105" s="14"/>
      <c r="AH105" s="31"/>
      <c r="AI105" s="14"/>
      <c r="AJ105" s="31"/>
      <c r="AK105" s="14"/>
      <c r="AL105" s="43">
        <f t="shared" si="36"/>
        <v>2.9661016949152561</v>
      </c>
      <c r="AM105" s="46">
        <f t="shared" si="37"/>
        <v>19.303820993160869</v>
      </c>
    </row>
    <row r="106" spans="1:39" x14ac:dyDescent="0.25">
      <c r="A106" s="3">
        <v>102</v>
      </c>
      <c r="B106" s="1" t="s">
        <v>400</v>
      </c>
      <c r="C106" s="1" t="s">
        <v>401</v>
      </c>
      <c r="D106" s="1"/>
      <c r="E106" s="1" t="s">
        <v>258</v>
      </c>
      <c r="F106" s="2">
        <v>16</v>
      </c>
      <c r="G106" s="2"/>
      <c r="H106" s="38"/>
      <c r="I106" s="38"/>
      <c r="J106" s="38"/>
      <c r="K106" s="14">
        <f>50-(F106*$K$121)+$K$121</f>
        <v>18.749999999999996</v>
      </c>
      <c r="L106" s="14">
        <v>0</v>
      </c>
      <c r="M106" s="14">
        <v>0</v>
      </c>
      <c r="N106" s="14">
        <v>0</v>
      </c>
      <c r="O106" s="14">
        <f t="shared" si="31"/>
        <v>0</v>
      </c>
      <c r="P106" s="41">
        <f t="shared" si="32"/>
        <v>18.749999999999996</v>
      </c>
      <c r="Q106" s="32"/>
      <c r="R106" s="38"/>
      <c r="S106" s="38"/>
      <c r="T106" s="48"/>
      <c r="U106" s="26">
        <v>0</v>
      </c>
      <c r="V106" s="26">
        <v>0</v>
      </c>
      <c r="W106" s="26">
        <v>0</v>
      </c>
      <c r="X106" s="26">
        <f t="shared" si="33"/>
        <v>0</v>
      </c>
      <c r="Y106" s="41">
        <f t="shared" si="34"/>
        <v>0</v>
      </c>
      <c r="Z106" s="51"/>
      <c r="AA106" s="43">
        <v>0</v>
      </c>
      <c r="AB106" s="51"/>
      <c r="AC106" s="43">
        <f t="shared" si="35"/>
        <v>0</v>
      </c>
      <c r="AD106" s="32"/>
      <c r="AE106" s="26"/>
      <c r="AF106" s="31"/>
      <c r="AG106" s="14"/>
      <c r="AH106" s="31"/>
      <c r="AI106" s="14"/>
      <c r="AJ106" s="31"/>
      <c r="AK106" s="14"/>
      <c r="AL106" s="43">
        <f t="shared" si="36"/>
        <v>0</v>
      </c>
      <c r="AM106" s="46">
        <f t="shared" si="37"/>
        <v>18.749999999999996</v>
      </c>
    </row>
    <row r="107" spans="1:39" x14ac:dyDescent="0.25">
      <c r="A107" s="3">
        <v>103</v>
      </c>
      <c r="B107" s="1" t="s">
        <v>276</v>
      </c>
      <c r="C107" s="1" t="s">
        <v>42</v>
      </c>
      <c r="D107" s="1">
        <v>1998</v>
      </c>
      <c r="E107" s="1" t="s">
        <v>103</v>
      </c>
      <c r="F107" s="2"/>
      <c r="G107" s="2"/>
      <c r="H107" s="38"/>
      <c r="I107" s="38"/>
      <c r="J107" s="38"/>
      <c r="K107" s="14">
        <v>0</v>
      </c>
      <c r="L107" s="14">
        <v>0</v>
      </c>
      <c r="M107" s="14">
        <v>0</v>
      </c>
      <c r="N107" s="14">
        <v>0</v>
      </c>
      <c r="O107" s="14">
        <f t="shared" si="31"/>
        <v>0</v>
      </c>
      <c r="P107" s="41">
        <f t="shared" si="32"/>
        <v>0</v>
      </c>
      <c r="Q107" s="32"/>
      <c r="R107" s="38"/>
      <c r="S107" s="38"/>
      <c r="T107" s="48"/>
      <c r="U107" s="26">
        <v>0</v>
      </c>
      <c r="V107" s="26">
        <v>0</v>
      </c>
      <c r="W107" s="26">
        <v>0</v>
      </c>
      <c r="X107" s="26">
        <f t="shared" si="33"/>
        <v>0</v>
      </c>
      <c r="Y107" s="41">
        <f t="shared" si="34"/>
        <v>0</v>
      </c>
      <c r="Z107" s="51"/>
      <c r="AA107" s="43">
        <v>0</v>
      </c>
      <c r="AB107" s="51"/>
      <c r="AC107" s="43">
        <f t="shared" si="35"/>
        <v>0</v>
      </c>
      <c r="AD107" s="32">
        <v>17</v>
      </c>
      <c r="AE107" s="26">
        <f>25-(AD107*$AE$121)+$AE$121</f>
        <v>18.220338983050848</v>
      </c>
      <c r="AF107" s="31"/>
      <c r="AG107" s="14"/>
      <c r="AH107" s="31"/>
      <c r="AI107" s="14"/>
      <c r="AJ107" s="31"/>
      <c r="AK107" s="14"/>
      <c r="AL107" s="43">
        <f t="shared" si="36"/>
        <v>18.220338983050848</v>
      </c>
      <c r="AM107" s="46">
        <f t="shared" si="37"/>
        <v>18.220338983050848</v>
      </c>
    </row>
    <row r="108" spans="1:39" x14ac:dyDescent="0.25">
      <c r="A108" s="3">
        <v>104</v>
      </c>
      <c r="B108" s="1" t="s">
        <v>440</v>
      </c>
      <c r="C108" s="1" t="s">
        <v>77</v>
      </c>
      <c r="D108" s="1">
        <v>2002</v>
      </c>
      <c r="E108" s="3" t="s">
        <v>352</v>
      </c>
      <c r="F108" s="2"/>
      <c r="G108" s="2"/>
      <c r="H108" s="38"/>
      <c r="I108" s="38"/>
      <c r="J108" s="38"/>
      <c r="K108" s="14">
        <v>0</v>
      </c>
      <c r="L108" s="14">
        <v>0</v>
      </c>
      <c r="M108" s="14">
        <v>0</v>
      </c>
      <c r="N108" s="14">
        <v>0</v>
      </c>
      <c r="O108" s="14">
        <f t="shared" si="31"/>
        <v>0</v>
      </c>
      <c r="P108" s="41">
        <f t="shared" si="32"/>
        <v>0</v>
      </c>
      <c r="Q108" s="32"/>
      <c r="R108" s="38"/>
      <c r="S108" s="38"/>
      <c r="T108" s="31"/>
      <c r="U108" s="26">
        <v>0</v>
      </c>
      <c r="V108" s="26">
        <v>0</v>
      </c>
      <c r="W108" s="26">
        <v>0</v>
      </c>
      <c r="X108" s="26">
        <f t="shared" si="33"/>
        <v>0</v>
      </c>
      <c r="Y108" s="41">
        <f t="shared" si="34"/>
        <v>0</v>
      </c>
      <c r="Z108" s="51">
        <v>74</v>
      </c>
      <c r="AA108" s="43">
        <f>150-(Z108*$AA$121)+$AA$121</f>
        <v>18.072289156626514</v>
      </c>
      <c r="AB108" s="51"/>
      <c r="AC108" s="43">
        <f t="shared" si="35"/>
        <v>0</v>
      </c>
      <c r="AD108" s="32"/>
      <c r="AE108" s="26"/>
      <c r="AF108" s="31"/>
      <c r="AG108" s="14"/>
      <c r="AH108" s="31"/>
      <c r="AI108" s="14"/>
      <c r="AJ108" s="31"/>
      <c r="AK108" s="14"/>
      <c r="AL108" s="43">
        <f t="shared" si="36"/>
        <v>0</v>
      </c>
      <c r="AM108" s="46">
        <f t="shared" si="37"/>
        <v>18.072289156626514</v>
      </c>
    </row>
    <row r="109" spans="1:39" x14ac:dyDescent="0.25">
      <c r="A109" s="3">
        <v>105</v>
      </c>
      <c r="B109" s="3" t="s">
        <v>416</v>
      </c>
      <c r="C109" s="3" t="s">
        <v>293</v>
      </c>
      <c r="D109" s="3">
        <v>2002</v>
      </c>
      <c r="E109" s="1" t="s">
        <v>352</v>
      </c>
      <c r="F109" s="2">
        <v>20</v>
      </c>
      <c r="G109" s="2"/>
      <c r="H109" s="38"/>
      <c r="I109" s="38">
        <v>27</v>
      </c>
      <c r="J109" s="38"/>
      <c r="K109" s="14">
        <f>50-(F109*$K$121)+$K$121</f>
        <v>10.416666666666663</v>
      </c>
      <c r="L109" s="14">
        <v>0</v>
      </c>
      <c r="M109" s="14">
        <v>0</v>
      </c>
      <c r="N109" s="14">
        <f>50-(I109*$N$121)+$N$121</f>
        <v>5.1724137931034502</v>
      </c>
      <c r="O109" s="14">
        <f t="shared" si="31"/>
        <v>0</v>
      </c>
      <c r="P109" s="41">
        <f t="shared" si="32"/>
        <v>10.416666666666663</v>
      </c>
      <c r="Q109" s="32">
        <v>46</v>
      </c>
      <c r="R109" s="38"/>
      <c r="S109" s="38"/>
      <c r="T109" s="48"/>
      <c r="U109" s="26">
        <f>100-(Q109*$U$121)+$U$121</f>
        <v>6.2499999999999911</v>
      </c>
      <c r="V109" s="26">
        <v>0</v>
      </c>
      <c r="W109" s="26">
        <v>0</v>
      </c>
      <c r="X109" s="26">
        <f t="shared" si="33"/>
        <v>0</v>
      </c>
      <c r="Y109" s="41">
        <f t="shared" si="34"/>
        <v>6.2499999999999911</v>
      </c>
      <c r="Z109" s="51"/>
      <c r="AA109" s="43">
        <v>0</v>
      </c>
      <c r="AB109" s="51"/>
      <c r="AC109" s="43">
        <f t="shared" si="35"/>
        <v>0</v>
      </c>
      <c r="AD109" s="32">
        <v>59</v>
      </c>
      <c r="AE109" s="26">
        <f>25-(AD109*$AE$121)+$AE$121</f>
        <v>0.42372881355932202</v>
      </c>
      <c r="AF109" s="31"/>
      <c r="AG109" s="14"/>
      <c r="AH109" s="31"/>
      <c r="AI109" s="14"/>
      <c r="AJ109" s="31"/>
      <c r="AK109" s="14"/>
      <c r="AL109" s="43">
        <f t="shared" si="36"/>
        <v>0.42372881355932202</v>
      </c>
      <c r="AM109" s="46">
        <f t="shared" si="37"/>
        <v>17.090395480225975</v>
      </c>
    </row>
    <row r="110" spans="1:39" x14ac:dyDescent="0.25">
      <c r="A110" s="3">
        <v>106</v>
      </c>
      <c r="B110" s="22" t="s">
        <v>409</v>
      </c>
      <c r="C110" s="1" t="s">
        <v>451</v>
      </c>
      <c r="D110" s="1">
        <v>2001</v>
      </c>
      <c r="E110" s="1" t="s">
        <v>352</v>
      </c>
      <c r="F110" s="2"/>
      <c r="G110" s="2"/>
      <c r="H110" s="38"/>
      <c r="I110" s="38">
        <v>29</v>
      </c>
      <c r="J110" s="38"/>
      <c r="K110" s="14">
        <v>0</v>
      </c>
      <c r="L110" s="14">
        <v>0</v>
      </c>
      <c r="M110" s="14">
        <v>0</v>
      </c>
      <c r="N110" s="14">
        <f>50-(I110*$N$121)+$N$121</f>
        <v>1.7241379310344827</v>
      </c>
      <c r="O110" s="14">
        <f t="shared" si="31"/>
        <v>0</v>
      </c>
      <c r="P110" s="41">
        <f t="shared" si="32"/>
        <v>1.7241379310344827</v>
      </c>
      <c r="Q110" s="32"/>
      <c r="R110" s="38"/>
      <c r="S110" s="38">
        <v>72</v>
      </c>
      <c r="T110" s="48"/>
      <c r="U110" s="26">
        <v>0</v>
      </c>
      <c r="V110" s="26">
        <v>0</v>
      </c>
      <c r="W110" s="26">
        <f>100-(S110*$W$121)+$W$121</f>
        <v>2.7397260273972641</v>
      </c>
      <c r="X110" s="26">
        <f t="shared" si="33"/>
        <v>0</v>
      </c>
      <c r="Y110" s="41">
        <f t="shared" si="34"/>
        <v>2.7397260273972641</v>
      </c>
      <c r="Z110" s="51">
        <v>79</v>
      </c>
      <c r="AA110" s="43">
        <f>150-(Z110*$AA$121)+$AA$121</f>
        <v>9.0361445783132428</v>
      </c>
      <c r="AB110" s="51"/>
      <c r="AC110" s="43">
        <f t="shared" si="35"/>
        <v>0</v>
      </c>
      <c r="AD110" s="32"/>
      <c r="AE110" s="26"/>
      <c r="AF110" s="31">
        <v>20</v>
      </c>
      <c r="AG110" s="14">
        <f>25-(AF110*$AG$121)+$AG$121</f>
        <v>2.3809523809523805</v>
      </c>
      <c r="AH110" s="31"/>
      <c r="AI110" s="14"/>
      <c r="AJ110" s="31"/>
      <c r="AK110" s="14"/>
      <c r="AL110" s="43">
        <f t="shared" si="36"/>
        <v>2.3809523809523805</v>
      </c>
      <c r="AM110" s="46">
        <f t="shared" si="37"/>
        <v>15.880960917697369</v>
      </c>
    </row>
    <row r="111" spans="1:39" x14ac:dyDescent="0.25">
      <c r="A111" s="3">
        <v>107</v>
      </c>
      <c r="B111" s="1" t="s">
        <v>392</v>
      </c>
      <c r="C111" s="1" t="s">
        <v>370</v>
      </c>
      <c r="D111" s="1">
        <v>1999</v>
      </c>
      <c r="E111" s="1" t="s">
        <v>236</v>
      </c>
      <c r="F111" s="2"/>
      <c r="G111" s="2"/>
      <c r="H111" s="38"/>
      <c r="I111" s="38"/>
      <c r="J111" s="38"/>
      <c r="K111" s="14">
        <v>0</v>
      </c>
      <c r="L111" s="14">
        <v>0</v>
      </c>
      <c r="M111" s="14">
        <v>0</v>
      </c>
      <c r="N111" s="14">
        <v>0</v>
      </c>
      <c r="O111" s="14">
        <f t="shared" si="31"/>
        <v>0</v>
      </c>
      <c r="P111" s="41">
        <f t="shared" si="32"/>
        <v>0</v>
      </c>
      <c r="Q111" s="32"/>
      <c r="R111" s="38"/>
      <c r="S111" s="38"/>
      <c r="T111" s="48"/>
      <c r="U111" s="26">
        <v>0</v>
      </c>
      <c r="V111" s="26">
        <v>0</v>
      </c>
      <c r="W111" s="26">
        <v>0</v>
      </c>
      <c r="X111" s="26">
        <f t="shared" si="33"/>
        <v>0</v>
      </c>
      <c r="Y111" s="41">
        <f t="shared" si="34"/>
        <v>0</v>
      </c>
      <c r="Z111" s="51"/>
      <c r="AA111" s="43">
        <v>0</v>
      </c>
      <c r="AB111" s="51"/>
      <c r="AC111" s="43">
        <f t="shared" si="35"/>
        <v>0</v>
      </c>
      <c r="AD111" s="32">
        <v>23</v>
      </c>
      <c r="AE111" s="26">
        <f>25-(AD111*$AE$121)+$AE$121</f>
        <v>15.677966101694915</v>
      </c>
      <c r="AF111" s="31"/>
      <c r="AG111" s="14"/>
      <c r="AH111" s="31"/>
      <c r="AI111" s="14"/>
      <c r="AJ111" s="31"/>
      <c r="AK111" s="14"/>
      <c r="AL111" s="43">
        <f t="shared" si="36"/>
        <v>15.677966101694915</v>
      </c>
      <c r="AM111" s="46">
        <f t="shared" si="37"/>
        <v>15.677966101694915</v>
      </c>
    </row>
    <row r="112" spans="1:39" x14ac:dyDescent="0.25">
      <c r="A112" s="3">
        <v>108</v>
      </c>
      <c r="B112" s="1" t="s">
        <v>255</v>
      </c>
      <c r="C112" s="1" t="s">
        <v>7</v>
      </c>
      <c r="D112" s="1">
        <v>2000</v>
      </c>
      <c r="E112" s="1" t="s">
        <v>236</v>
      </c>
      <c r="F112" s="2"/>
      <c r="G112" s="2"/>
      <c r="H112" s="38"/>
      <c r="I112" s="38"/>
      <c r="J112" s="38"/>
      <c r="K112" s="14">
        <v>0</v>
      </c>
      <c r="L112" s="14">
        <v>0</v>
      </c>
      <c r="M112" s="14">
        <v>0</v>
      </c>
      <c r="N112" s="14">
        <v>0</v>
      </c>
      <c r="O112" s="14">
        <f t="shared" si="31"/>
        <v>0</v>
      </c>
      <c r="P112" s="41">
        <f t="shared" si="32"/>
        <v>0</v>
      </c>
      <c r="Q112" s="32"/>
      <c r="R112" s="38"/>
      <c r="S112" s="38"/>
      <c r="T112" s="48"/>
      <c r="U112" s="26">
        <v>0</v>
      </c>
      <c r="V112" s="26">
        <v>0</v>
      </c>
      <c r="W112" s="26">
        <v>0</v>
      </c>
      <c r="X112" s="26">
        <f t="shared" si="33"/>
        <v>0</v>
      </c>
      <c r="Y112" s="41">
        <f t="shared" si="34"/>
        <v>0</v>
      </c>
      <c r="Z112" s="51"/>
      <c r="AA112" s="43">
        <v>0</v>
      </c>
      <c r="AB112" s="51"/>
      <c r="AC112" s="43">
        <f t="shared" si="35"/>
        <v>0</v>
      </c>
      <c r="AD112" s="32">
        <v>24</v>
      </c>
      <c r="AE112" s="26">
        <f>25-(AD112*$AE$121)+$AE$121</f>
        <v>15.254237288135593</v>
      </c>
      <c r="AF112" s="31"/>
      <c r="AG112" s="14"/>
      <c r="AH112" s="31"/>
      <c r="AI112" s="14"/>
      <c r="AJ112" s="31"/>
      <c r="AK112" s="14"/>
      <c r="AL112" s="43">
        <f t="shared" si="36"/>
        <v>15.254237288135593</v>
      </c>
      <c r="AM112" s="46">
        <f t="shared" si="37"/>
        <v>15.254237288135593</v>
      </c>
    </row>
    <row r="113" spans="1:39" x14ac:dyDescent="0.25">
      <c r="A113" s="3"/>
      <c r="B113" s="1" t="s">
        <v>154</v>
      </c>
      <c r="C113" s="1" t="s">
        <v>370</v>
      </c>
      <c r="D113" s="1">
        <v>2002</v>
      </c>
      <c r="E113" s="3" t="s">
        <v>352</v>
      </c>
      <c r="F113" s="2"/>
      <c r="G113" s="2"/>
      <c r="H113" s="38"/>
      <c r="I113" s="38"/>
      <c r="J113" s="38"/>
      <c r="K113" s="14">
        <v>0</v>
      </c>
      <c r="L113" s="14">
        <v>0</v>
      </c>
      <c r="M113" s="14">
        <v>0</v>
      </c>
      <c r="N113" s="14">
        <v>0</v>
      </c>
      <c r="O113" s="14">
        <f t="shared" si="31"/>
        <v>0</v>
      </c>
      <c r="P113" s="41">
        <f t="shared" si="32"/>
        <v>0</v>
      </c>
      <c r="Q113" s="32"/>
      <c r="R113" s="38"/>
      <c r="S113" s="38"/>
      <c r="T113" s="31"/>
      <c r="U113" s="26">
        <v>0</v>
      </c>
      <c r="V113" s="26">
        <v>0</v>
      </c>
      <c r="W113" s="26">
        <v>0</v>
      </c>
      <c r="X113" s="26">
        <f t="shared" si="33"/>
        <v>0</v>
      </c>
      <c r="Y113" s="41">
        <f t="shared" si="34"/>
        <v>0</v>
      </c>
      <c r="Z113" s="51">
        <v>76</v>
      </c>
      <c r="AA113" s="43">
        <f>150-(Z113*$AA$121)+$AA$121</f>
        <v>14.457831325301187</v>
      </c>
      <c r="AB113" s="51"/>
      <c r="AC113" s="43">
        <f t="shared" si="35"/>
        <v>0</v>
      </c>
      <c r="AD113" s="32"/>
      <c r="AE113" s="26"/>
      <c r="AF113" s="31"/>
      <c r="AG113" s="14"/>
      <c r="AH113" s="31"/>
      <c r="AI113" s="14"/>
      <c r="AJ113" s="31"/>
      <c r="AK113" s="14"/>
      <c r="AL113" s="43">
        <f t="shared" si="36"/>
        <v>0</v>
      </c>
      <c r="AM113" s="46">
        <f t="shared" si="37"/>
        <v>14.457831325301187</v>
      </c>
    </row>
    <row r="114" spans="1:39" x14ac:dyDescent="0.25">
      <c r="A114" s="3"/>
      <c r="B114" s="1" t="s">
        <v>24</v>
      </c>
      <c r="C114" s="1" t="s">
        <v>10</v>
      </c>
      <c r="D114" s="1">
        <v>2001</v>
      </c>
      <c r="E114" s="1" t="s">
        <v>352</v>
      </c>
      <c r="F114" s="2"/>
      <c r="G114" s="2"/>
      <c r="H114" s="38"/>
      <c r="I114" s="38">
        <v>25</v>
      </c>
      <c r="J114" s="38"/>
      <c r="K114" s="14">
        <v>0</v>
      </c>
      <c r="L114" s="14">
        <v>0</v>
      </c>
      <c r="M114" s="14">
        <v>0</v>
      </c>
      <c r="N114" s="14">
        <f>50-(I114*$N$121)+$N$121</f>
        <v>8.6206896551724181</v>
      </c>
      <c r="O114" s="14">
        <f t="shared" si="31"/>
        <v>0</v>
      </c>
      <c r="P114" s="41">
        <f t="shared" si="32"/>
        <v>8.6206896551724181</v>
      </c>
      <c r="Q114" s="32"/>
      <c r="R114" s="38"/>
      <c r="S114" s="38"/>
      <c r="T114" s="48"/>
      <c r="U114" s="26">
        <v>0</v>
      </c>
      <c r="V114" s="26">
        <v>0</v>
      </c>
      <c r="W114" s="26">
        <v>0</v>
      </c>
      <c r="X114" s="26">
        <f t="shared" si="33"/>
        <v>0</v>
      </c>
      <c r="Y114" s="41">
        <f t="shared" si="34"/>
        <v>0</v>
      </c>
      <c r="Z114" s="51"/>
      <c r="AA114" s="43">
        <v>0</v>
      </c>
      <c r="AB114" s="51"/>
      <c r="AC114" s="43">
        <f t="shared" si="35"/>
        <v>0</v>
      </c>
      <c r="AD114" s="32"/>
      <c r="AE114" s="26"/>
      <c r="AF114" s="31"/>
      <c r="AG114" s="14"/>
      <c r="AH114" s="31"/>
      <c r="AI114" s="14"/>
      <c r="AJ114" s="31"/>
      <c r="AK114" s="14"/>
      <c r="AL114" s="43">
        <f t="shared" si="36"/>
        <v>0</v>
      </c>
      <c r="AM114" s="46">
        <f t="shared" si="37"/>
        <v>8.6206896551724181</v>
      </c>
    </row>
    <row r="115" spans="1:39" x14ac:dyDescent="0.25">
      <c r="A115" s="3"/>
      <c r="B115" s="1" t="s">
        <v>406</v>
      </c>
      <c r="C115" s="1" t="s">
        <v>38</v>
      </c>
      <c r="D115" s="1">
        <v>1987</v>
      </c>
      <c r="E115" s="1" t="s">
        <v>103</v>
      </c>
      <c r="F115" s="2">
        <v>24</v>
      </c>
      <c r="G115" s="2">
        <v>10</v>
      </c>
      <c r="H115" s="38"/>
      <c r="I115" s="38"/>
      <c r="J115" s="38"/>
      <c r="K115" s="14">
        <f>50-(F115*$K$121)+$K$121</f>
        <v>2.0833333333333335</v>
      </c>
      <c r="L115" s="14">
        <f>50-(G115*$L$121)+$L$121</f>
        <v>5</v>
      </c>
      <c r="M115" s="14">
        <v>0</v>
      </c>
      <c r="N115" s="14">
        <v>0</v>
      </c>
      <c r="O115" s="14">
        <f t="shared" si="31"/>
        <v>0</v>
      </c>
      <c r="P115" s="41">
        <f t="shared" si="32"/>
        <v>5</v>
      </c>
      <c r="Q115" s="32"/>
      <c r="R115" s="38"/>
      <c r="S115" s="38"/>
      <c r="T115" s="48"/>
      <c r="U115" s="26">
        <v>0</v>
      </c>
      <c r="V115" s="26">
        <v>0</v>
      </c>
      <c r="W115" s="26">
        <v>0</v>
      </c>
      <c r="X115" s="26">
        <f t="shared" si="33"/>
        <v>0</v>
      </c>
      <c r="Y115" s="41">
        <f t="shared" si="34"/>
        <v>0</v>
      </c>
      <c r="Z115" s="51"/>
      <c r="AA115" s="43">
        <v>0</v>
      </c>
      <c r="AB115" s="51"/>
      <c r="AC115" s="43">
        <f t="shared" si="35"/>
        <v>0</v>
      </c>
      <c r="AD115" s="32"/>
      <c r="AE115" s="26"/>
      <c r="AF115" s="31"/>
      <c r="AG115" s="14"/>
      <c r="AH115" s="31"/>
      <c r="AI115" s="14"/>
      <c r="AJ115" s="31"/>
      <c r="AK115" s="14"/>
      <c r="AL115" s="43">
        <f t="shared" si="36"/>
        <v>0</v>
      </c>
      <c r="AM115" s="46">
        <f t="shared" si="37"/>
        <v>5</v>
      </c>
    </row>
    <row r="116" spans="1:39" x14ac:dyDescent="0.25">
      <c r="A116" s="3"/>
      <c r="B116" s="1" t="s">
        <v>419</v>
      </c>
      <c r="C116" s="1"/>
      <c r="D116" s="1">
        <v>2002</v>
      </c>
      <c r="E116" s="1" t="s">
        <v>236</v>
      </c>
      <c r="F116" s="2"/>
      <c r="G116" s="2"/>
      <c r="H116" s="38">
        <v>20</v>
      </c>
      <c r="I116" s="38"/>
      <c r="J116" s="38"/>
      <c r="K116" s="14">
        <v>0</v>
      </c>
      <c r="L116" s="14">
        <v>0</v>
      </c>
      <c r="M116" s="14">
        <f>50-(H116*$M$121)+$M$121</f>
        <v>4.761904761904761</v>
      </c>
      <c r="N116" s="14">
        <v>0</v>
      </c>
      <c r="O116" s="14">
        <f t="shared" si="31"/>
        <v>0</v>
      </c>
      <c r="P116" s="41">
        <f t="shared" si="32"/>
        <v>4.761904761904761</v>
      </c>
      <c r="Q116" s="32"/>
      <c r="R116" s="38"/>
      <c r="S116" s="38"/>
      <c r="T116" s="48"/>
      <c r="U116" s="26">
        <v>0</v>
      </c>
      <c r="V116" s="26">
        <v>0</v>
      </c>
      <c r="W116" s="26">
        <v>0</v>
      </c>
      <c r="X116" s="26">
        <f t="shared" si="33"/>
        <v>0</v>
      </c>
      <c r="Y116" s="41">
        <f t="shared" si="34"/>
        <v>0</v>
      </c>
      <c r="Z116" s="51"/>
      <c r="AA116" s="43">
        <v>0</v>
      </c>
      <c r="AB116" s="51"/>
      <c r="AC116" s="43">
        <f t="shared" si="35"/>
        <v>0</v>
      </c>
      <c r="AD116" s="32"/>
      <c r="AE116" s="26"/>
      <c r="AF116" s="31"/>
      <c r="AG116" s="14"/>
      <c r="AH116" s="31"/>
      <c r="AI116" s="14"/>
      <c r="AJ116" s="31"/>
      <c r="AK116" s="14"/>
      <c r="AL116" s="43">
        <f t="shared" si="36"/>
        <v>0</v>
      </c>
      <c r="AM116" s="46">
        <f t="shared" si="37"/>
        <v>4.761904761904761</v>
      </c>
    </row>
    <row r="117" spans="1:39" x14ac:dyDescent="0.25">
      <c r="A117" s="3"/>
      <c r="B117" s="1" t="s">
        <v>145</v>
      </c>
      <c r="C117" s="1" t="s">
        <v>7</v>
      </c>
      <c r="D117" s="1">
        <v>2002</v>
      </c>
      <c r="E117" s="3" t="s">
        <v>352</v>
      </c>
      <c r="F117" s="2"/>
      <c r="G117" s="2"/>
      <c r="H117" s="38"/>
      <c r="I117" s="38"/>
      <c r="J117" s="38"/>
      <c r="K117" s="14">
        <v>0</v>
      </c>
      <c r="L117" s="14">
        <v>0</v>
      </c>
      <c r="M117" s="14">
        <v>0</v>
      </c>
      <c r="N117" s="14">
        <v>0</v>
      </c>
      <c r="O117" s="14">
        <f t="shared" si="31"/>
        <v>0</v>
      </c>
      <c r="P117" s="41">
        <f t="shared" si="32"/>
        <v>0</v>
      </c>
      <c r="Q117" s="32"/>
      <c r="R117" s="38"/>
      <c r="S117" s="38"/>
      <c r="T117" s="31"/>
      <c r="U117" s="26">
        <v>0</v>
      </c>
      <c r="V117" s="26">
        <v>0</v>
      </c>
      <c r="W117" s="26">
        <v>0</v>
      </c>
      <c r="X117" s="26">
        <f t="shared" si="33"/>
        <v>0</v>
      </c>
      <c r="Y117" s="41">
        <f t="shared" si="34"/>
        <v>0</v>
      </c>
      <c r="Z117" s="51">
        <v>82</v>
      </c>
      <c r="AA117" s="43">
        <f>150-(Z117*$AA$121)+$AA$121</f>
        <v>3.6144578313252991</v>
      </c>
      <c r="AB117" s="51"/>
      <c r="AC117" s="43">
        <f t="shared" si="35"/>
        <v>0</v>
      </c>
      <c r="AD117" s="32"/>
      <c r="AE117" s="26"/>
      <c r="AF117" s="31"/>
      <c r="AG117" s="14"/>
      <c r="AH117" s="31"/>
      <c r="AI117" s="14"/>
      <c r="AJ117" s="31"/>
      <c r="AK117" s="14"/>
      <c r="AL117" s="43">
        <f t="shared" si="36"/>
        <v>0</v>
      </c>
      <c r="AM117" s="46">
        <f t="shared" si="37"/>
        <v>3.6144578313252991</v>
      </c>
    </row>
    <row r="118" spans="1:39" x14ac:dyDescent="0.25">
      <c r="A118" s="3"/>
      <c r="B118" s="3" t="s">
        <v>105</v>
      </c>
      <c r="C118" s="3" t="s">
        <v>31</v>
      </c>
      <c r="D118" s="3">
        <v>2005</v>
      </c>
      <c r="E118" s="22" t="s">
        <v>352</v>
      </c>
      <c r="F118" s="2"/>
      <c r="G118" s="2"/>
      <c r="H118" s="38"/>
      <c r="I118" s="38">
        <v>28</v>
      </c>
      <c r="J118" s="38"/>
      <c r="K118" s="14">
        <v>0</v>
      </c>
      <c r="L118" s="14">
        <v>0</v>
      </c>
      <c r="M118" s="14">
        <v>0</v>
      </c>
      <c r="N118" s="14">
        <f>50-(I118*$N$121)+$N$121</f>
        <v>3.4482758620689666</v>
      </c>
      <c r="O118" s="14">
        <f t="shared" si="31"/>
        <v>0</v>
      </c>
      <c r="P118" s="41">
        <f t="shared" si="32"/>
        <v>3.4482758620689666</v>
      </c>
      <c r="Q118" s="32"/>
      <c r="R118" s="38"/>
      <c r="S118" s="38"/>
      <c r="T118" s="48"/>
      <c r="U118" s="26">
        <v>0</v>
      </c>
      <c r="V118" s="26">
        <v>0</v>
      </c>
      <c r="W118" s="26">
        <v>0</v>
      </c>
      <c r="X118" s="26">
        <f t="shared" si="33"/>
        <v>0</v>
      </c>
      <c r="Y118" s="41">
        <f t="shared" si="34"/>
        <v>0</v>
      </c>
      <c r="Z118" s="51"/>
      <c r="AA118" s="43">
        <v>0</v>
      </c>
      <c r="AB118" s="51"/>
      <c r="AC118" s="43">
        <f t="shared" si="35"/>
        <v>0</v>
      </c>
      <c r="AD118" s="32"/>
      <c r="AE118" s="26"/>
      <c r="AF118" s="31"/>
      <c r="AG118" s="14"/>
      <c r="AH118" s="31"/>
      <c r="AI118" s="14"/>
      <c r="AJ118" s="31"/>
      <c r="AK118" s="14"/>
      <c r="AL118" s="43">
        <f t="shared" si="36"/>
        <v>0</v>
      </c>
      <c r="AM118" s="46">
        <f t="shared" si="37"/>
        <v>3.4482758620689666</v>
      </c>
    </row>
    <row r="119" spans="1:39" x14ac:dyDescent="0.25">
      <c r="A119" s="3"/>
      <c r="B119" s="22" t="s">
        <v>316</v>
      </c>
      <c r="C119" s="1" t="s">
        <v>9</v>
      </c>
      <c r="D119" s="1">
        <v>2002</v>
      </c>
      <c r="E119" s="1" t="s">
        <v>236</v>
      </c>
      <c r="F119" s="2"/>
      <c r="G119" s="2"/>
      <c r="H119" s="38"/>
      <c r="I119" s="38"/>
      <c r="J119" s="38"/>
      <c r="K119" s="14">
        <v>0</v>
      </c>
      <c r="L119" s="14">
        <v>0</v>
      </c>
      <c r="M119" s="14">
        <v>0</v>
      </c>
      <c r="N119" s="14">
        <v>0</v>
      </c>
      <c r="O119" s="14">
        <f t="shared" si="31"/>
        <v>0</v>
      </c>
      <c r="P119" s="41">
        <f t="shared" si="32"/>
        <v>0</v>
      </c>
      <c r="Q119" s="32"/>
      <c r="R119" s="38"/>
      <c r="S119" s="38"/>
      <c r="T119" s="48"/>
      <c r="U119" s="26">
        <v>0</v>
      </c>
      <c r="V119" s="26">
        <v>0</v>
      </c>
      <c r="W119" s="26">
        <v>0</v>
      </c>
      <c r="X119" s="26">
        <f t="shared" si="33"/>
        <v>0</v>
      </c>
      <c r="Y119" s="41">
        <f t="shared" si="34"/>
        <v>0</v>
      </c>
      <c r="Z119" s="51"/>
      <c r="AA119" s="43">
        <v>0</v>
      </c>
      <c r="AB119" s="51"/>
      <c r="AC119" s="43">
        <f t="shared" si="35"/>
        <v>0</v>
      </c>
      <c r="AD119" s="32">
        <v>52</v>
      </c>
      <c r="AE119" s="26">
        <f>25-(AD119*$AE$121)+$AE$121</f>
        <v>3.3898305084745779</v>
      </c>
      <c r="AF119" s="31"/>
      <c r="AG119" s="14"/>
      <c r="AH119" s="31"/>
      <c r="AI119" s="14"/>
      <c r="AJ119" s="31"/>
      <c r="AK119" s="14"/>
      <c r="AL119" s="43">
        <f t="shared" si="36"/>
        <v>3.3898305084745779</v>
      </c>
      <c r="AM119" s="46">
        <f t="shared" si="37"/>
        <v>3.3898305084745779</v>
      </c>
    </row>
    <row r="120" spans="1:39" x14ac:dyDescent="0.25">
      <c r="A120" s="3"/>
      <c r="B120" s="1" t="s">
        <v>408</v>
      </c>
      <c r="C120" s="1" t="s">
        <v>259</v>
      </c>
      <c r="D120" s="1">
        <v>1967</v>
      </c>
      <c r="E120" s="1" t="s">
        <v>258</v>
      </c>
      <c r="F120" s="2"/>
      <c r="G120" s="2"/>
      <c r="H120" s="38"/>
      <c r="I120" s="38"/>
      <c r="J120" s="38"/>
      <c r="K120" s="14">
        <v>0</v>
      </c>
      <c r="L120" s="14">
        <v>0</v>
      </c>
      <c r="M120" s="14">
        <v>0</v>
      </c>
      <c r="N120" s="14">
        <v>0</v>
      </c>
      <c r="O120" s="14">
        <f t="shared" si="31"/>
        <v>0</v>
      </c>
      <c r="P120" s="41">
        <f t="shared" si="32"/>
        <v>0</v>
      </c>
      <c r="Q120" s="32">
        <v>48</v>
      </c>
      <c r="R120" s="38"/>
      <c r="S120" s="38"/>
      <c r="T120" s="48"/>
      <c r="U120" s="26">
        <f>100-(Q120*$U$121)+$U$121</f>
        <v>2.0833333333333335</v>
      </c>
      <c r="V120" s="26">
        <v>0</v>
      </c>
      <c r="W120" s="26">
        <v>0</v>
      </c>
      <c r="X120" s="26">
        <f t="shared" si="33"/>
        <v>0</v>
      </c>
      <c r="Y120" s="41">
        <f t="shared" si="34"/>
        <v>2.0833333333333335</v>
      </c>
      <c r="Z120" s="51"/>
      <c r="AA120" s="43">
        <v>0</v>
      </c>
      <c r="AB120" s="51"/>
      <c r="AC120" s="43">
        <f t="shared" si="35"/>
        <v>0</v>
      </c>
      <c r="AD120" s="32"/>
      <c r="AE120" s="26"/>
      <c r="AF120" s="31"/>
      <c r="AG120" s="14"/>
      <c r="AH120" s="31"/>
      <c r="AI120" s="14"/>
      <c r="AJ120" s="31"/>
      <c r="AK120" s="14"/>
      <c r="AL120" s="43">
        <f t="shared" si="36"/>
        <v>0</v>
      </c>
      <c r="AM120" s="46">
        <f t="shared" si="37"/>
        <v>2.0833333333333335</v>
      </c>
    </row>
    <row r="121" spans="1:39" x14ac:dyDescent="0.25">
      <c r="K121" s="8">
        <f>50/K3</f>
        <v>2.0833333333333335</v>
      </c>
      <c r="L121" s="8">
        <f>50/L3</f>
        <v>5</v>
      </c>
      <c r="M121" s="8">
        <f>50/M3</f>
        <v>2.3809523809523809</v>
      </c>
      <c r="N121" s="8">
        <f>50/N3</f>
        <v>1.7241379310344827</v>
      </c>
      <c r="O121" s="8">
        <f>50/O3</f>
        <v>-50</v>
      </c>
      <c r="U121" s="8">
        <f>100/U3</f>
        <v>2.0833333333333335</v>
      </c>
      <c r="V121" s="8">
        <f>100/V3</f>
        <v>1.7543859649122806</v>
      </c>
      <c r="W121" s="8">
        <f>100/W3</f>
        <v>1.3698630136986301</v>
      </c>
      <c r="X121" s="8">
        <f>100/X3</f>
        <v>-100</v>
      </c>
      <c r="Y121" s="8"/>
      <c r="Z121" s="8"/>
      <c r="AA121" s="8">
        <f>150/AA3</f>
        <v>1.8072289156626506</v>
      </c>
      <c r="AB121" s="8"/>
      <c r="AC121" s="8">
        <v>-150</v>
      </c>
      <c r="AD121" s="8"/>
      <c r="AE121" s="8">
        <f>25/AE3</f>
        <v>0.42372881355932202</v>
      </c>
      <c r="AF121" s="8"/>
      <c r="AG121" s="8">
        <f>25/AG3</f>
        <v>1.1904761904761905</v>
      </c>
      <c r="AH121" s="8"/>
      <c r="AI121" s="8">
        <f>25/AI3</f>
        <v>2.5</v>
      </c>
      <c r="AJ121" s="8"/>
      <c r="AK121" s="8" t="e">
        <f>25/AK3</f>
        <v>#DIV/0!</v>
      </c>
    </row>
  </sheetData>
  <sortState ref="B5:AM120">
    <sortCondition descending="1" ref="AM5:AM120"/>
  </sortState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4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1" max="1" width="4.85546875" customWidth="1"/>
    <col min="2" max="2" width="21.7109375" customWidth="1"/>
    <col min="3" max="3" width="25.140625" customWidth="1"/>
    <col min="4" max="4" width="8.5703125" style="85" customWidth="1"/>
    <col min="5" max="5" width="9.42578125" customWidth="1"/>
    <col min="6" max="39" width="9.140625" customWidth="1"/>
  </cols>
  <sheetData>
    <row r="1" spans="1:40" x14ac:dyDescent="0.25">
      <c r="A1" s="5"/>
      <c r="B1" s="5" t="s">
        <v>444</v>
      </c>
      <c r="C1" s="5"/>
      <c r="D1" s="72"/>
      <c r="E1" s="5"/>
      <c r="F1" s="57"/>
      <c r="G1" s="57"/>
      <c r="H1" s="57"/>
      <c r="I1" s="57"/>
      <c r="J1" s="72" t="s">
        <v>116</v>
      </c>
      <c r="K1" s="57"/>
      <c r="L1" s="57"/>
      <c r="M1" s="57"/>
      <c r="N1" s="57"/>
      <c r="O1" s="57"/>
      <c r="P1" s="57"/>
      <c r="Q1" s="57"/>
      <c r="R1" s="57" t="s">
        <v>117</v>
      </c>
      <c r="S1" s="57"/>
      <c r="T1" s="57"/>
      <c r="U1" s="57"/>
      <c r="V1" s="57"/>
      <c r="W1" s="57"/>
      <c r="X1" s="57"/>
      <c r="Y1" s="57"/>
      <c r="Z1" s="57">
        <v>150</v>
      </c>
      <c r="AA1" s="57"/>
      <c r="AB1" s="57"/>
      <c r="AC1" s="57"/>
      <c r="AD1" s="57"/>
      <c r="AE1" s="57"/>
      <c r="AF1" s="57"/>
      <c r="AG1" s="57" t="s">
        <v>118</v>
      </c>
      <c r="AH1" s="57"/>
      <c r="AI1" s="57"/>
      <c r="AJ1" s="57"/>
      <c r="AK1" s="57"/>
      <c r="AL1" s="57"/>
      <c r="AM1" s="5"/>
    </row>
    <row r="2" spans="1:40" x14ac:dyDescent="0.25">
      <c r="A2" s="5"/>
      <c r="B2" s="11"/>
      <c r="C2" s="13"/>
      <c r="D2" s="72"/>
      <c r="E2" s="13"/>
      <c r="F2" s="57"/>
      <c r="G2" s="57"/>
      <c r="H2" s="57"/>
      <c r="I2" s="57"/>
      <c r="J2" s="57"/>
      <c r="K2" s="57" t="s">
        <v>4</v>
      </c>
      <c r="L2" s="57" t="s">
        <v>182</v>
      </c>
      <c r="M2" s="58" t="s">
        <v>187</v>
      </c>
      <c r="N2" s="68" t="s">
        <v>429</v>
      </c>
      <c r="O2" s="57"/>
      <c r="P2" s="57"/>
      <c r="Q2" s="57"/>
      <c r="R2" s="57"/>
      <c r="S2" s="57"/>
      <c r="T2" s="57"/>
      <c r="U2" s="57" t="s">
        <v>85</v>
      </c>
      <c r="V2" s="57" t="s">
        <v>115</v>
      </c>
      <c r="W2" s="58" t="s">
        <v>79</v>
      </c>
      <c r="X2" s="57"/>
      <c r="Y2" s="57"/>
      <c r="Z2" s="57"/>
      <c r="AA2" s="57" t="s">
        <v>359</v>
      </c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"/>
    </row>
    <row r="3" spans="1:40" x14ac:dyDescent="0.25">
      <c r="A3" s="1"/>
      <c r="B3" s="7"/>
      <c r="C3" s="7"/>
      <c r="D3" s="2"/>
      <c r="E3" s="7"/>
      <c r="F3" s="19" t="s">
        <v>4</v>
      </c>
      <c r="G3" s="37" t="s">
        <v>182</v>
      </c>
      <c r="H3" s="61" t="s">
        <v>187</v>
      </c>
      <c r="I3" s="19" t="s">
        <v>429</v>
      </c>
      <c r="J3" s="20"/>
      <c r="K3" s="20">
        <v>24</v>
      </c>
      <c r="L3" s="34">
        <v>10</v>
      </c>
      <c r="M3" s="20">
        <v>21</v>
      </c>
      <c r="N3" s="34">
        <v>29</v>
      </c>
      <c r="O3" s="34">
        <v>-1</v>
      </c>
      <c r="P3" s="47" t="s">
        <v>126</v>
      </c>
      <c r="Q3" s="36" t="s">
        <v>85</v>
      </c>
      <c r="R3" s="18" t="s">
        <v>115</v>
      </c>
      <c r="S3" s="56" t="s">
        <v>79</v>
      </c>
      <c r="T3" s="18"/>
      <c r="U3" s="18">
        <v>48</v>
      </c>
      <c r="V3" s="24">
        <v>57</v>
      </c>
      <c r="W3" s="18">
        <v>73</v>
      </c>
      <c r="X3" s="24">
        <v>-1</v>
      </c>
      <c r="Y3" s="40" t="s">
        <v>227</v>
      </c>
      <c r="Z3" s="49" t="s">
        <v>324</v>
      </c>
      <c r="AA3" s="52">
        <v>64</v>
      </c>
      <c r="AB3" s="49" t="s">
        <v>208</v>
      </c>
      <c r="AC3" s="52">
        <v>-1</v>
      </c>
      <c r="AD3" s="29" t="s">
        <v>196</v>
      </c>
      <c r="AE3" s="27">
        <v>59</v>
      </c>
      <c r="AF3" s="27" t="s">
        <v>211</v>
      </c>
      <c r="AG3" s="27">
        <v>21</v>
      </c>
      <c r="AH3" s="27" t="s">
        <v>428</v>
      </c>
      <c r="AI3" s="27">
        <v>10</v>
      </c>
      <c r="AJ3" s="27"/>
      <c r="AK3" s="27"/>
      <c r="AL3" s="42" t="s">
        <v>126</v>
      </c>
      <c r="AM3" s="44"/>
      <c r="AN3" s="12"/>
    </row>
    <row r="4" spans="1:40" x14ac:dyDescent="0.25">
      <c r="A4" s="7" t="s">
        <v>0</v>
      </c>
      <c r="B4" s="1" t="s">
        <v>1</v>
      </c>
      <c r="C4" s="2" t="s">
        <v>5</v>
      </c>
      <c r="D4" s="2" t="s">
        <v>17</v>
      </c>
      <c r="E4" s="2" t="s">
        <v>50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3</v>
      </c>
      <c r="L4" s="35" t="s">
        <v>3</v>
      </c>
      <c r="M4" s="19" t="s">
        <v>3</v>
      </c>
      <c r="N4" s="35" t="s">
        <v>3</v>
      </c>
      <c r="O4" s="35" t="s">
        <v>3</v>
      </c>
      <c r="P4" s="47" t="s">
        <v>3</v>
      </c>
      <c r="Q4" s="36" t="s">
        <v>2</v>
      </c>
      <c r="R4" s="21" t="s">
        <v>2</v>
      </c>
      <c r="S4" s="21" t="s">
        <v>2</v>
      </c>
      <c r="T4" s="25" t="s">
        <v>2</v>
      </c>
      <c r="U4" s="25" t="s">
        <v>3</v>
      </c>
      <c r="V4" s="25" t="s">
        <v>3</v>
      </c>
      <c r="W4" s="21" t="s">
        <v>3</v>
      </c>
      <c r="X4" s="25" t="s">
        <v>3</v>
      </c>
      <c r="Y4" s="40" t="s">
        <v>16</v>
      </c>
      <c r="Z4" s="49" t="s">
        <v>2</v>
      </c>
      <c r="AA4" s="53" t="s">
        <v>3</v>
      </c>
      <c r="AB4" s="49" t="s">
        <v>2</v>
      </c>
      <c r="AC4" s="53" t="s">
        <v>3</v>
      </c>
      <c r="AD4" s="29" t="s">
        <v>2</v>
      </c>
      <c r="AE4" s="28" t="s">
        <v>3</v>
      </c>
      <c r="AF4" s="28" t="s">
        <v>2</v>
      </c>
      <c r="AG4" s="28" t="s">
        <v>3</v>
      </c>
      <c r="AH4" s="28" t="s">
        <v>2</v>
      </c>
      <c r="AI4" s="28" t="s">
        <v>3</v>
      </c>
      <c r="AJ4" s="28" t="s">
        <v>2</v>
      </c>
      <c r="AK4" s="28" t="s">
        <v>3</v>
      </c>
      <c r="AL4" s="42" t="s">
        <v>3</v>
      </c>
      <c r="AM4" s="45" t="s">
        <v>16</v>
      </c>
    </row>
    <row r="5" spans="1:40" x14ac:dyDescent="0.25">
      <c r="A5" s="74">
        <v>1</v>
      </c>
      <c r="B5" s="74" t="s">
        <v>383</v>
      </c>
      <c r="C5" s="74" t="s">
        <v>77</v>
      </c>
      <c r="D5" s="74">
        <v>2001</v>
      </c>
      <c r="E5" s="74" t="s">
        <v>352</v>
      </c>
      <c r="F5" s="2"/>
      <c r="G5" s="2"/>
      <c r="H5" s="38">
        <v>3</v>
      </c>
      <c r="I5" s="38"/>
      <c r="J5" s="38"/>
      <c r="K5" s="14">
        <v>0</v>
      </c>
      <c r="L5" s="14">
        <v>0</v>
      </c>
      <c r="M5" s="14">
        <f>50-(H5*$M$94)+$M$94</f>
        <v>45.238095238095241</v>
      </c>
      <c r="N5" s="14">
        <v>0</v>
      </c>
      <c r="O5" s="14">
        <f t="shared" ref="O5:O36" si="0">50-(J5*$O$94)+$O$94</f>
        <v>0</v>
      </c>
      <c r="P5" s="41">
        <f t="shared" ref="P5:P36" si="1">MAX(K5:O5)</f>
        <v>45.238095238095241</v>
      </c>
      <c r="Q5" s="32">
        <v>5</v>
      </c>
      <c r="R5" s="38">
        <v>4</v>
      </c>
      <c r="S5" s="38">
        <v>5</v>
      </c>
      <c r="T5" s="48"/>
      <c r="U5" s="26">
        <f t="shared" ref="U5:U17" si="2">100-(Q5*$U$94)+$U$94</f>
        <v>91.666666666666657</v>
      </c>
      <c r="V5" s="26">
        <f t="shared" ref="V5:V28" si="3">100-(R5*$V$94)+$V$94</f>
        <v>94.73684210526315</v>
      </c>
      <c r="W5" s="26">
        <f t="shared" ref="W5:W17" si="4">100-(S5*$W$94)+$W$94</f>
        <v>94.520547945205479</v>
      </c>
      <c r="X5" s="26">
        <f t="shared" ref="X5:X36" si="5">100-(T5*$X$94)+$X$94</f>
        <v>0</v>
      </c>
      <c r="Y5" s="41">
        <f t="shared" ref="Y5:Y36" si="6">LARGE(U5:X5,1)+LARGE(U5:X5,2)</f>
        <v>189.25739005046864</v>
      </c>
      <c r="Z5" s="51">
        <v>4</v>
      </c>
      <c r="AA5" s="43">
        <f t="shared" ref="AA5:AA24" si="7">150-(Z5*$AA$94)+$AA$94</f>
        <v>142.96875</v>
      </c>
      <c r="AB5" s="51"/>
      <c r="AC5" s="43">
        <f t="shared" ref="AC5:AC36" si="8">150-(AB5*$AC$94)+$AC$94</f>
        <v>0</v>
      </c>
      <c r="AD5" s="32">
        <v>3</v>
      </c>
      <c r="AE5" s="14">
        <f>25-(AD5*$AE$94)+$AE$94</f>
        <v>24.152542372881356</v>
      </c>
      <c r="AF5" s="31"/>
      <c r="AG5" s="14"/>
      <c r="AH5" s="31"/>
      <c r="AI5" s="14"/>
      <c r="AJ5" s="31"/>
      <c r="AK5" s="14"/>
      <c r="AL5" s="43">
        <f t="shared" ref="AL5:AL36" si="9">MAX(AE5,AG5,AI5,AK5)</f>
        <v>24.152542372881356</v>
      </c>
      <c r="AM5" s="46">
        <f t="shared" ref="AM5:AM36" si="10">P5+Y5+AA5+AC5+AL5</f>
        <v>401.61677766144521</v>
      </c>
    </row>
    <row r="6" spans="1:40" x14ac:dyDescent="0.25">
      <c r="A6" s="74">
        <v>2</v>
      </c>
      <c r="B6" s="74" t="s">
        <v>285</v>
      </c>
      <c r="C6" s="74" t="s">
        <v>8</v>
      </c>
      <c r="D6" s="74">
        <v>2001</v>
      </c>
      <c r="E6" s="74" t="s">
        <v>352</v>
      </c>
      <c r="F6" s="2"/>
      <c r="G6" s="2"/>
      <c r="H6" s="38">
        <v>2</v>
      </c>
      <c r="I6" s="38"/>
      <c r="J6" s="38"/>
      <c r="K6" s="14">
        <v>0</v>
      </c>
      <c r="L6" s="14">
        <v>0</v>
      </c>
      <c r="M6" s="14">
        <f>50-(H6*$M$94)+$M$94</f>
        <v>47.61904761904762</v>
      </c>
      <c r="N6" s="14">
        <v>0</v>
      </c>
      <c r="O6" s="14">
        <f t="shared" si="0"/>
        <v>0</v>
      </c>
      <c r="P6" s="41">
        <f t="shared" si="1"/>
        <v>47.61904761904762</v>
      </c>
      <c r="Q6" s="32">
        <v>3</v>
      </c>
      <c r="R6" s="38">
        <v>3</v>
      </c>
      <c r="S6" s="38">
        <v>2</v>
      </c>
      <c r="T6" s="31"/>
      <c r="U6" s="26">
        <f t="shared" si="2"/>
        <v>95.833333333333329</v>
      </c>
      <c r="V6" s="26">
        <f t="shared" si="3"/>
        <v>96.491228070175438</v>
      </c>
      <c r="W6" s="26">
        <f t="shared" si="4"/>
        <v>98.63013698630138</v>
      </c>
      <c r="X6" s="26">
        <f t="shared" si="5"/>
        <v>0</v>
      </c>
      <c r="Y6" s="41">
        <f t="shared" si="6"/>
        <v>195.1213650564768</v>
      </c>
      <c r="Z6" s="51">
        <v>1</v>
      </c>
      <c r="AA6" s="43">
        <f t="shared" si="7"/>
        <v>150</v>
      </c>
      <c r="AB6" s="51"/>
      <c r="AC6" s="43">
        <f t="shared" si="8"/>
        <v>0</v>
      </c>
      <c r="AD6" s="32"/>
      <c r="AE6" s="14"/>
      <c r="AF6" s="31"/>
      <c r="AG6" s="14"/>
      <c r="AH6" s="31"/>
      <c r="AI6" s="14"/>
      <c r="AJ6" s="31"/>
      <c r="AK6" s="14"/>
      <c r="AL6" s="43">
        <f t="shared" si="9"/>
        <v>0</v>
      </c>
      <c r="AM6" s="46">
        <f t="shared" si="10"/>
        <v>392.74041267552445</v>
      </c>
    </row>
    <row r="7" spans="1:40" x14ac:dyDescent="0.25">
      <c r="A7" s="74">
        <v>3</v>
      </c>
      <c r="B7" s="74" t="s">
        <v>288</v>
      </c>
      <c r="C7" s="74" t="s">
        <v>372</v>
      </c>
      <c r="D7" s="74">
        <v>2001</v>
      </c>
      <c r="E7" s="74" t="s">
        <v>352</v>
      </c>
      <c r="F7" s="2">
        <v>1</v>
      </c>
      <c r="G7" s="2"/>
      <c r="H7" s="38"/>
      <c r="I7" s="38"/>
      <c r="J7" s="38"/>
      <c r="K7" s="14">
        <f>50-(F7*$K$94)+$K$94</f>
        <v>50</v>
      </c>
      <c r="L7" s="14">
        <v>0</v>
      </c>
      <c r="M7" s="14">
        <v>0</v>
      </c>
      <c r="N7" s="14">
        <v>0</v>
      </c>
      <c r="O7" s="14">
        <f t="shared" si="0"/>
        <v>0</v>
      </c>
      <c r="P7" s="41">
        <f t="shared" si="1"/>
        <v>50</v>
      </c>
      <c r="Q7" s="32">
        <v>2</v>
      </c>
      <c r="R7" s="38">
        <v>5</v>
      </c>
      <c r="S7" s="38">
        <v>13</v>
      </c>
      <c r="T7" s="31"/>
      <c r="U7" s="26">
        <f t="shared" si="2"/>
        <v>97.916666666666657</v>
      </c>
      <c r="V7" s="26">
        <f t="shared" si="3"/>
        <v>92.982456140350877</v>
      </c>
      <c r="W7" s="26">
        <f t="shared" si="4"/>
        <v>83.561643835616437</v>
      </c>
      <c r="X7" s="26">
        <f t="shared" si="5"/>
        <v>0</v>
      </c>
      <c r="Y7" s="41">
        <f t="shared" si="6"/>
        <v>190.89912280701753</v>
      </c>
      <c r="Z7" s="51">
        <v>12</v>
      </c>
      <c r="AA7" s="43">
        <f t="shared" si="7"/>
        <v>124.21875</v>
      </c>
      <c r="AB7" s="51"/>
      <c r="AC7" s="43">
        <f t="shared" si="8"/>
        <v>0</v>
      </c>
      <c r="AD7" s="32">
        <v>4</v>
      </c>
      <c r="AE7" s="14">
        <f>25-(AD7*$AE$94)+$AE$94</f>
        <v>23.728813559322035</v>
      </c>
      <c r="AF7" s="31"/>
      <c r="AG7" s="14"/>
      <c r="AH7" s="31"/>
      <c r="AI7" s="14"/>
      <c r="AJ7" s="31"/>
      <c r="AK7" s="14"/>
      <c r="AL7" s="43">
        <f t="shared" si="9"/>
        <v>23.728813559322035</v>
      </c>
      <c r="AM7" s="46">
        <f t="shared" si="10"/>
        <v>388.84668636633955</v>
      </c>
    </row>
    <row r="8" spans="1:40" x14ac:dyDescent="0.25">
      <c r="A8" s="3">
        <v>4</v>
      </c>
      <c r="B8" s="3" t="s">
        <v>278</v>
      </c>
      <c r="C8" s="3" t="s">
        <v>10</v>
      </c>
      <c r="D8" s="3">
        <v>2001</v>
      </c>
      <c r="E8" s="22" t="s">
        <v>352</v>
      </c>
      <c r="F8" s="2"/>
      <c r="G8" s="2"/>
      <c r="H8" s="38"/>
      <c r="I8" s="38">
        <v>9</v>
      </c>
      <c r="J8" s="38"/>
      <c r="K8" s="14">
        <v>0</v>
      </c>
      <c r="L8" s="14">
        <v>0</v>
      </c>
      <c r="M8" s="14">
        <v>0</v>
      </c>
      <c r="N8" s="14">
        <f>50-(I8*$N$94)+$N$94</f>
        <v>36.206896551724142</v>
      </c>
      <c r="O8" s="14">
        <f t="shared" si="0"/>
        <v>0</v>
      </c>
      <c r="P8" s="41">
        <f t="shared" si="1"/>
        <v>36.206896551724142</v>
      </c>
      <c r="Q8" s="32">
        <v>13</v>
      </c>
      <c r="R8" s="38">
        <v>16</v>
      </c>
      <c r="S8" s="38">
        <v>11</v>
      </c>
      <c r="T8" s="48"/>
      <c r="U8" s="26">
        <f t="shared" si="2"/>
        <v>74.999999999999986</v>
      </c>
      <c r="V8" s="26">
        <f t="shared" si="3"/>
        <v>73.68421052631578</v>
      </c>
      <c r="W8" s="26">
        <f t="shared" si="4"/>
        <v>86.301369863013704</v>
      </c>
      <c r="X8" s="26">
        <f t="shared" si="5"/>
        <v>0</v>
      </c>
      <c r="Y8" s="41">
        <f t="shared" si="6"/>
        <v>161.30136986301369</v>
      </c>
      <c r="Z8" s="51">
        <v>3</v>
      </c>
      <c r="AA8" s="43">
        <f t="shared" si="7"/>
        <v>145.3125</v>
      </c>
      <c r="AB8" s="51"/>
      <c r="AC8" s="43">
        <f t="shared" si="8"/>
        <v>0</v>
      </c>
      <c r="AD8" s="32">
        <v>2</v>
      </c>
      <c r="AE8" s="14">
        <f>25-(AD8*$AE$94)+$AE$94</f>
        <v>24.576271186440678</v>
      </c>
      <c r="AF8" s="31">
        <v>2</v>
      </c>
      <c r="AG8" s="14">
        <f>25-(AF8*$AG$94)+$AG$94</f>
        <v>23.80952380952381</v>
      </c>
      <c r="AH8" s="31"/>
      <c r="AI8" s="14"/>
      <c r="AJ8" s="31"/>
      <c r="AK8" s="14"/>
      <c r="AL8" s="43">
        <f t="shared" si="9"/>
        <v>24.576271186440678</v>
      </c>
      <c r="AM8" s="46">
        <f t="shared" si="10"/>
        <v>367.39703760117851</v>
      </c>
    </row>
    <row r="9" spans="1:40" x14ac:dyDescent="0.25">
      <c r="A9" s="3">
        <v>5</v>
      </c>
      <c r="B9" s="1" t="s">
        <v>381</v>
      </c>
      <c r="C9" s="1" t="s">
        <v>330</v>
      </c>
      <c r="D9" s="1">
        <v>2001</v>
      </c>
      <c r="E9" s="1" t="s">
        <v>352</v>
      </c>
      <c r="F9" s="59"/>
      <c r="G9" s="2"/>
      <c r="H9" s="38"/>
      <c r="I9" s="38"/>
      <c r="J9" s="38"/>
      <c r="K9" s="14">
        <v>0</v>
      </c>
      <c r="L9" s="14">
        <v>0</v>
      </c>
      <c r="M9" s="14">
        <v>0</v>
      </c>
      <c r="N9" s="14">
        <v>0</v>
      </c>
      <c r="O9" s="14">
        <f t="shared" si="0"/>
        <v>0</v>
      </c>
      <c r="P9" s="41">
        <f t="shared" si="1"/>
        <v>0</v>
      </c>
      <c r="Q9" s="32">
        <v>4</v>
      </c>
      <c r="R9" s="38">
        <v>14</v>
      </c>
      <c r="S9" s="38">
        <v>6</v>
      </c>
      <c r="T9" s="31"/>
      <c r="U9" s="26">
        <f t="shared" si="2"/>
        <v>93.75</v>
      </c>
      <c r="V9" s="26">
        <f t="shared" si="3"/>
        <v>77.192982456140342</v>
      </c>
      <c r="W9" s="26">
        <f t="shared" si="4"/>
        <v>93.150684931506859</v>
      </c>
      <c r="X9" s="26">
        <f t="shared" si="5"/>
        <v>0</v>
      </c>
      <c r="Y9" s="41">
        <f t="shared" si="6"/>
        <v>186.90068493150687</v>
      </c>
      <c r="Z9" s="51">
        <v>10</v>
      </c>
      <c r="AA9" s="43">
        <f t="shared" si="7"/>
        <v>128.90625</v>
      </c>
      <c r="AB9" s="51"/>
      <c r="AC9" s="43">
        <f t="shared" si="8"/>
        <v>0</v>
      </c>
      <c r="AD9" s="32"/>
      <c r="AE9" s="14"/>
      <c r="AF9" s="31">
        <v>1</v>
      </c>
      <c r="AG9" s="14">
        <f>25-(AF9*$AG$94)+$AG$94</f>
        <v>25</v>
      </c>
      <c r="AH9" s="31"/>
      <c r="AI9" s="14"/>
      <c r="AJ9" s="31"/>
      <c r="AK9" s="14"/>
      <c r="AL9" s="43">
        <f t="shared" si="9"/>
        <v>25</v>
      </c>
      <c r="AM9" s="46">
        <f t="shared" si="10"/>
        <v>340.80693493150687</v>
      </c>
    </row>
    <row r="10" spans="1:40" x14ac:dyDescent="0.25">
      <c r="A10" s="3">
        <v>6</v>
      </c>
      <c r="B10" s="1" t="s">
        <v>388</v>
      </c>
      <c r="C10" s="1" t="s">
        <v>232</v>
      </c>
      <c r="D10" s="1">
        <v>2002</v>
      </c>
      <c r="E10" s="3" t="s">
        <v>352</v>
      </c>
      <c r="F10" s="2"/>
      <c r="G10" s="2"/>
      <c r="H10" s="38"/>
      <c r="I10" s="38"/>
      <c r="J10" s="38"/>
      <c r="K10" s="14">
        <v>0</v>
      </c>
      <c r="L10" s="14">
        <v>0</v>
      </c>
      <c r="M10" s="14">
        <v>0</v>
      </c>
      <c r="N10" s="14">
        <v>0</v>
      </c>
      <c r="O10" s="14">
        <f t="shared" si="0"/>
        <v>0</v>
      </c>
      <c r="P10" s="41">
        <f t="shared" si="1"/>
        <v>0</v>
      </c>
      <c r="Q10" s="32">
        <v>1</v>
      </c>
      <c r="R10" s="38">
        <v>11</v>
      </c>
      <c r="S10" s="38">
        <v>7</v>
      </c>
      <c r="T10" s="31"/>
      <c r="U10" s="26">
        <f t="shared" si="2"/>
        <v>100</v>
      </c>
      <c r="V10" s="26">
        <f t="shared" si="3"/>
        <v>82.456140350877192</v>
      </c>
      <c r="W10" s="26">
        <f t="shared" si="4"/>
        <v>91.780821917808225</v>
      </c>
      <c r="X10" s="26">
        <f t="shared" si="5"/>
        <v>0</v>
      </c>
      <c r="Y10" s="41">
        <f t="shared" si="6"/>
        <v>191.78082191780823</v>
      </c>
      <c r="Z10" s="51">
        <v>26</v>
      </c>
      <c r="AA10" s="43">
        <f t="shared" si="7"/>
        <v>91.40625</v>
      </c>
      <c r="AB10" s="51"/>
      <c r="AC10" s="43">
        <f t="shared" si="8"/>
        <v>0</v>
      </c>
      <c r="AD10" s="32"/>
      <c r="AE10" s="14"/>
      <c r="AF10" s="31">
        <v>3</v>
      </c>
      <c r="AG10" s="14">
        <f>25-(AF10*$AG$94)+$AG$94</f>
        <v>22.61904761904762</v>
      </c>
      <c r="AH10" s="31"/>
      <c r="AI10" s="14"/>
      <c r="AJ10" s="31"/>
      <c r="AK10" s="14"/>
      <c r="AL10" s="43">
        <f t="shared" si="9"/>
        <v>22.61904761904762</v>
      </c>
      <c r="AM10" s="46">
        <f t="shared" si="10"/>
        <v>305.80611953685582</v>
      </c>
    </row>
    <row r="11" spans="1:40" x14ac:dyDescent="0.25">
      <c r="A11" s="3">
        <v>7</v>
      </c>
      <c r="B11" s="1" t="s">
        <v>294</v>
      </c>
      <c r="C11" s="1" t="s">
        <v>9</v>
      </c>
      <c r="D11" s="1">
        <v>2001</v>
      </c>
      <c r="E11" s="3" t="s">
        <v>352</v>
      </c>
      <c r="F11" s="2"/>
      <c r="G11" s="2"/>
      <c r="H11" s="38"/>
      <c r="I11" s="38"/>
      <c r="J11" s="38"/>
      <c r="K11" s="14">
        <v>0</v>
      </c>
      <c r="L11" s="14">
        <v>0</v>
      </c>
      <c r="M11" s="14">
        <v>0</v>
      </c>
      <c r="N11" s="14">
        <v>0</v>
      </c>
      <c r="O11" s="14">
        <f t="shared" si="0"/>
        <v>0</v>
      </c>
      <c r="P11" s="41">
        <f t="shared" si="1"/>
        <v>0</v>
      </c>
      <c r="Q11" s="32">
        <v>7</v>
      </c>
      <c r="R11" s="38">
        <v>18</v>
      </c>
      <c r="S11" s="38">
        <v>14</v>
      </c>
      <c r="T11" s="31"/>
      <c r="U11" s="26">
        <f t="shared" si="2"/>
        <v>87.5</v>
      </c>
      <c r="V11" s="26">
        <f t="shared" si="3"/>
        <v>70.175438596491219</v>
      </c>
      <c r="W11" s="26">
        <f t="shared" si="4"/>
        <v>82.191780821917817</v>
      </c>
      <c r="X11" s="26">
        <f t="shared" si="5"/>
        <v>0</v>
      </c>
      <c r="Y11" s="41">
        <f t="shared" si="6"/>
        <v>169.6917808219178</v>
      </c>
      <c r="Z11" s="51">
        <v>13</v>
      </c>
      <c r="AA11" s="43">
        <f t="shared" si="7"/>
        <v>121.875</v>
      </c>
      <c r="AB11" s="51"/>
      <c r="AC11" s="43">
        <f t="shared" si="8"/>
        <v>0</v>
      </c>
      <c r="AD11" s="32"/>
      <c r="AE11" s="26"/>
      <c r="AF11" s="31"/>
      <c r="AG11" s="14"/>
      <c r="AH11" s="31"/>
      <c r="AI11" s="14"/>
      <c r="AJ11" s="31"/>
      <c r="AK11" s="14"/>
      <c r="AL11" s="43">
        <f t="shared" si="9"/>
        <v>0</v>
      </c>
      <c r="AM11" s="46">
        <f t="shared" si="10"/>
        <v>291.5667808219178</v>
      </c>
    </row>
    <row r="12" spans="1:40" x14ac:dyDescent="0.25">
      <c r="A12" s="3">
        <v>8</v>
      </c>
      <c r="B12" s="1" t="s">
        <v>266</v>
      </c>
      <c r="C12" s="1" t="s">
        <v>23</v>
      </c>
      <c r="D12" s="1">
        <v>2001</v>
      </c>
      <c r="E12" s="1" t="s">
        <v>352</v>
      </c>
      <c r="F12" s="2">
        <v>10</v>
      </c>
      <c r="G12" s="2">
        <v>1</v>
      </c>
      <c r="H12" s="38"/>
      <c r="I12" s="38"/>
      <c r="J12" s="38"/>
      <c r="K12" s="14">
        <f>50-(F12*$K$94)+$K$94</f>
        <v>31.249999999999996</v>
      </c>
      <c r="L12" s="14">
        <f>50-(G12*$L$94)+$L$94</f>
        <v>50</v>
      </c>
      <c r="M12" s="14">
        <v>0</v>
      </c>
      <c r="N12" s="14">
        <v>0</v>
      </c>
      <c r="O12" s="14">
        <f t="shared" si="0"/>
        <v>0</v>
      </c>
      <c r="P12" s="41">
        <f t="shared" si="1"/>
        <v>50</v>
      </c>
      <c r="Q12" s="32">
        <v>15</v>
      </c>
      <c r="R12" s="38">
        <v>27</v>
      </c>
      <c r="S12" s="38">
        <v>27</v>
      </c>
      <c r="T12" s="48"/>
      <c r="U12" s="26">
        <f t="shared" si="2"/>
        <v>70.833333333333329</v>
      </c>
      <c r="V12" s="26">
        <f t="shared" si="3"/>
        <v>54.385964912280706</v>
      </c>
      <c r="W12" s="26">
        <f t="shared" si="4"/>
        <v>64.38356164383562</v>
      </c>
      <c r="X12" s="26">
        <f t="shared" si="5"/>
        <v>0</v>
      </c>
      <c r="Y12" s="41">
        <f t="shared" si="6"/>
        <v>135.21689497716895</v>
      </c>
      <c r="Z12" s="51">
        <v>28</v>
      </c>
      <c r="AA12" s="43">
        <f t="shared" si="7"/>
        <v>86.71875</v>
      </c>
      <c r="AB12" s="51"/>
      <c r="AC12" s="43">
        <f t="shared" si="8"/>
        <v>0</v>
      </c>
      <c r="AD12" s="32">
        <v>19</v>
      </c>
      <c r="AE12" s="14">
        <f t="shared" ref="AE12:AE17" si="11">25-(AD12*$AE$94)+$AE$94</f>
        <v>17.372881355932204</v>
      </c>
      <c r="AF12" s="31"/>
      <c r="AG12" s="14"/>
      <c r="AH12" s="31"/>
      <c r="AI12" s="14"/>
      <c r="AJ12" s="31"/>
      <c r="AK12" s="14"/>
      <c r="AL12" s="43">
        <f t="shared" si="9"/>
        <v>17.372881355932204</v>
      </c>
      <c r="AM12" s="46">
        <f t="shared" si="10"/>
        <v>289.30852633310116</v>
      </c>
    </row>
    <row r="13" spans="1:40" x14ac:dyDescent="0.25">
      <c r="A13" s="3">
        <v>9</v>
      </c>
      <c r="B13" s="1" t="s">
        <v>295</v>
      </c>
      <c r="C13" s="1" t="s">
        <v>42</v>
      </c>
      <c r="D13" s="1">
        <v>2001</v>
      </c>
      <c r="E13" s="1" t="s">
        <v>352</v>
      </c>
      <c r="F13" s="2"/>
      <c r="G13" s="2"/>
      <c r="H13" s="38"/>
      <c r="I13" s="38">
        <v>11</v>
      </c>
      <c r="J13" s="38"/>
      <c r="K13" s="14">
        <v>0</v>
      </c>
      <c r="L13" s="14">
        <v>0</v>
      </c>
      <c r="M13" s="14">
        <v>0</v>
      </c>
      <c r="N13" s="14">
        <f>50-(I13*$N$94)+$N$94</f>
        <v>32.758620689655174</v>
      </c>
      <c r="O13" s="14">
        <f t="shared" si="0"/>
        <v>0</v>
      </c>
      <c r="P13" s="41">
        <f t="shared" si="1"/>
        <v>32.758620689655174</v>
      </c>
      <c r="Q13" s="32">
        <v>9</v>
      </c>
      <c r="R13" s="38">
        <v>37</v>
      </c>
      <c r="S13" s="38">
        <v>41</v>
      </c>
      <c r="T13" s="48"/>
      <c r="U13" s="26">
        <f t="shared" si="2"/>
        <v>83.333333333333329</v>
      </c>
      <c r="V13" s="26">
        <f t="shared" si="3"/>
        <v>36.842105263157897</v>
      </c>
      <c r="W13" s="26">
        <f t="shared" si="4"/>
        <v>45.205479452054796</v>
      </c>
      <c r="X13" s="26">
        <f t="shared" si="5"/>
        <v>0</v>
      </c>
      <c r="Y13" s="41">
        <f t="shared" si="6"/>
        <v>128.53881278538813</v>
      </c>
      <c r="Z13" s="51">
        <v>22</v>
      </c>
      <c r="AA13" s="43">
        <f t="shared" si="7"/>
        <v>100.78125</v>
      </c>
      <c r="AB13" s="51"/>
      <c r="AC13" s="43">
        <f t="shared" si="8"/>
        <v>0</v>
      </c>
      <c r="AD13" s="32">
        <v>10</v>
      </c>
      <c r="AE13" s="14">
        <f t="shared" si="11"/>
        <v>21.186440677966104</v>
      </c>
      <c r="AF13" s="31">
        <v>10</v>
      </c>
      <c r="AG13" s="14">
        <f>25-(AF13*$AG$94)+$AG$94</f>
        <v>14.285714285714285</v>
      </c>
      <c r="AH13" s="31"/>
      <c r="AI13" s="14"/>
      <c r="AJ13" s="31"/>
      <c r="AK13" s="14"/>
      <c r="AL13" s="43">
        <f t="shared" si="9"/>
        <v>21.186440677966104</v>
      </c>
      <c r="AM13" s="46">
        <f t="shared" si="10"/>
        <v>283.26512415300942</v>
      </c>
    </row>
    <row r="14" spans="1:40" x14ac:dyDescent="0.25">
      <c r="A14" s="3">
        <v>10</v>
      </c>
      <c r="B14" s="1" t="s">
        <v>421</v>
      </c>
      <c r="C14" s="1" t="s">
        <v>139</v>
      </c>
      <c r="D14" s="1">
        <v>2001</v>
      </c>
      <c r="E14" s="1" t="s">
        <v>352</v>
      </c>
      <c r="F14" s="2"/>
      <c r="G14" s="2"/>
      <c r="H14" s="38"/>
      <c r="I14" s="38">
        <v>3</v>
      </c>
      <c r="J14" s="38"/>
      <c r="K14" s="14">
        <v>0</v>
      </c>
      <c r="L14" s="14">
        <v>0</v>
      </c>
      <c r="M14" s="14">
        <v>0</v>
      </c>
      <c r="N14" s="14">
        <f>50-(I14*$N$94)+$N$94</f>
        <v>46.551724137931039</v>
      </c>
      <c r="O14" s="14">
        <f t="shared" si="0"/>
        <v>0</v>
      </c>
      <c r="P14" s="41">
        <f t="shared" si="1"/>
        <v>46.551724137931039</v>
      </c>
      <c r="Q14" s="32">
        <v>16</v>
      </c>
      <c r="R14" s="38">
        <v>21</v>
      </c>
      <c r="S14" s="38">
        <v>25</v>
      </c>
      <c r="T14" s="48"/>
      <c r="U14" s="26">
        <f t="shared" si="2"/>
        <v>68.749999999999986</v>
      </c>
      <c r="V14" s="26">
        <f t="shared" si="3"/>
        <v>64.912280701754383</v>
      </c>
      <c r="W14" s="26">
        <f t="shared" si="4"/>
        <v>67.123287671232887</v>
      </c>
      <c r="X14" s="26">
        <f t="shared" si="5"/>
        <v>0</v>
      </c>
      <c r="Y14" s="41">
        <f t="shared" si="6"/>
        <v>135.87328767123287</v>
      </c>
      <c r="Z14" s="51">
        <v>30</v>
      </c>
      <c r="AA14" s="43">
        <f t="shared" si="7"/>
        <v>82.03125</v>
      </c>
      <c r="AB14" s="51"/>
      <c r="AC14" s="43">
        <f t="shared" si="8"/>
        <v>0</v>
      </c>
      <c r="AD14" s="32">
        <v>34</v>
      </c>
      <c r="AE14" s="14">
        <f t="shared" si="11"/>
        <v>11.016949152542374</v>
      </c>
      <c r="AF14" s="31">
        <v>7</v>
      </c>
      <c r="AG14" s="14">
        <f>25-(AF14*$AG$94)+$AG$94</f>
        <v>17.857142857142854</v>
      </c>
      <c r="AH14" s="31"/>
      <c r="AI14" s="14"/>
      <c r="AJ14" s="31"/>
      <c r="AK14" s="14"/>
      <c r="AL14" s="43">
        <f t="shared" si="9"/>
        <v>17.857142857142854</v>
      </c>
      <c r="AM14" s="46">
        <f t="shared" si="10"/>
        <v>282.31340466630678</v>
      </c>
    </row>
    <row r="15" spans="1:40" x14ac:dyDescent="0.25">
      <c r="A15" s="3">
        <v>11</v>
      </c>
      <c r="B15" s="17" t="s">
        <v>389</v>
      </c>
      <c r="C15" s="1" t="s">
        <v>77</v>
      </c>
      <c r="D15" s="1">
        <v>2000</v>
      </c>
      <c r="E15" s="1" t="s">
        <v>236</v>
      </c>
      <c r="F15" s="2"/>
      <c r="G15" s="2"/>
      <c r="H15" s="38">
        <v>8</v>
      </c>
      <c r="I15" s="38"/>
      <c r="J15" s="38"/>
      <c r="K15" s="14">
        <v>0</v>
      </c>
      <c r="L15" s="14">
        <v>0</v>
      </c>
      <c r="M15" s="14">
        <f>50-(H15*$M$94)+$M$94</f>
        <v>33.333333333333336</v>
      </c>
      <c r="N15" s="14">
        <v>0</v>
      </c>
      <c r="O15" s="14">
        <f t="shared" si="0"/>
        <v>0</v>
      </c>
      <c r="P15" s="41">
        <f t="shared" si="1"/>
        <v>33.333333333333336</v>
      </c>
      <c r="Q15" s="32">
        <v>21</v>
      </c>
      <c r="R15" s="38">
        <v>35</v>
      </c>
      <c r="S15" s="38">
        <v>24</v>
      </c>
      <c r="T15" s="48"/>
      <c r="U15" s="26">
        <f t="shared" si="2"/>
        <v>58.333333333333336</v>
      </c>
      <c r="V15" s="26">
        <f t="shared" si="3"/>
        <v>40.350877192982459</v>
      </c>
      <c r="W15" s="26">
        <f t="shared" si="4"/>
        <v>68.493150684931507</v>
      </c>
      <c r="X15" s="26">
        <f t="shared" si="5"/>
        <v>0</v>
      </c>
      <c r="Y15" s="41">
        <f t="shared" si="6"/>
        <v>126.82648401826484</v>
      </c>
      <c r="Z15" s="51">
        <v>31</v>
      </c>
      <c r="AA15" s="43">
        <f t="shared" si="7"/>
        <v>79.6875</v>
      </c>
      <c r="AB15" s="51"/>
      <c r="AC15" s="43">
        <f t="shared" si="8"/>
        <v>0</v>
      </c>
      <c r="AD15" s="32">
        <v>18</v>
      </c>
      <c r="AE15" s="14">
        <f t="shared" si="11"/>
        <v>17.796610169491526</v>
      </c>
      <c r="AF15" s="31"/>
      <c r="AG15" s="14"/>
      <c r="AH15" s="31">
        <v>9</v>
      </c>
      <c r="AI15" s="14">
        <f>25-(AH15*$AI$94)+$AI$94</f>
        <v>5</v>
      </c>
      <c r="AJ15" s="31"/>
      <c r="AK15" s="14"/>
      <c r="AL15" s="43">
        <f t="shared" si="9"/>
        <v>17.796610169491526</v>
      </c>
      <c r="AM15" s="46">
        <f t="shared" si="10"/>
        <v>257.64392752108972</v>
      </c>
    </row>
    <row r="16" spans="1:40" x14ac:dyDescent="0.25">
      <c r="A16" s="3">
        <v>12</v>
      </c>
      <c r="B16" s="1" t="s">
        <v>397</v>
      </c>
      <c r="C16" s="5" t="s">
        <v>148</v>
      </c>
      <c r="D16" s="1">
        <v>2000</v>
      </c>
      <c r="E16" s="1" t="s">
        <v>236</v>
      </c>
      <c r="F16" s="2"/>
      <c r="G16" s="2"/>
      <c r="H16" s="38"/>
      <c r="I16" s="38"/>
      <c r="J16" s="38"/>
      <c r="K16" s="14">
        <v>0</v>
      </c>
      <c r="L16" s="14">
        <v>0</v>
      </c>
      <c r="M16" s="14">
        <v>0</v>
      </c>
      <c r="N16" s="14">
        <v>0</v>
      </c>
      <c r="O16" s="14">
        <f t="shared" si="0"/>
        <v>0</v>
      </c>
      <c r="P16" s="41">
        <f t="shared" si="1"/>
        <v>0</v>
      </c>
      <c r="Q16" s="32">
        <v>25</v>
      </c>
      <c r="R16" s="38">
        <v>25</v>
      </c>
      <c r="S16" s="38">
        <v>23</v>
      </c>
      <c r="T16" s="48"/>
      <c r="U16" s="26">
        <f t="shared" si="2"/>
        <v>50</v>
      </c>
      <c r="V16" s="26">
        <f t="shared" si="3"/>
        <v>57.894736842105267</v>
      </c>
      <c r="W16" s="26">
        <f t="shared" si="4"/>
        <v>69.863013698630141</v>
      </c>
      <c r="X16" s="26">
        <f t="shared" si="5"/>
        <v>0</v>
      </c>
      <c r="Y16" s="41">
        <f t="shared" si="6"/>
        <v>127.7577505407354</v>
      </c>
      <c r="Z16" s="51">
        <v>19</v>
      </c>
      <c r="AA16" s="43">
        <f t="shared" si="7"/>
        <v>107.8125</v>
      </c>
      <c r="AB16" s="51"/>
      <c r="AC16" s="43">
        <f t="shared" si="8"/>
        <v>0</v>
      </c>
      <c r="AD16" s="32">
        <v>9</v>
      </c>
      <c r="AE16" s="14">
        <f t="shared" si="11"/>
        <v>21.610169491525426</v>
      </c>
      <c r="AF16" s="31">
        <v>9</v>
      </c>
      <c r="AG16" s="14">
        <f>25-(AF16*$AG$94)+$AG$94</f>
        <v>15.476190476190476</v>
      </c>
      <c r="AH16" s="31"/>
      <c r="AI16" s="14"/>
      <c r="AJ16" s="31"/>
      <c r="AK16" s="14"/>
      <c r="AL16" s="43">
        <f t="shared" si="9"/>
        <v>21.610169491525426</v>
      </c>
      <c r="AM16" s="46">
        <f t="shared" si="10"/>
        <v>257.18042003226083</v>
      </c>
    </row>
    <row r="17" spans="1:39" x14ac:dyDescent="0.25">
      <c r="A17" s="3">
        <v>13</v>
      </c>
      <c r="B17" s="1" t="s">
        <v>49</v>
      </c>
      <c r="C17" s="1" t="s">
        <v>8</v>
      </c>
      <c r="D17" s="1">
        <v>2002</v>
      </c>
      <c r="E17" s="3" t="s">
        <v>352</v>
      </c>
      <c r="F17" s="2"/>
      <c r="G17" s="2"/>
      <c r="H17" s="38">
        <v>5</v>
      </c>
      <c r="I17" s="38"/>
      <c r="J17" s="38"/>
      <c r="K17" s="14">
        <v>0</v>
      </c>
      <c r="L17" s="14">
        <v>0</v>
      </c>
      <c r="M17" s="14">
        <f>50-(H17*$M$94)+$M$94</f>
        <v>40.476190476190474</v>
      </c>
      <c r="N17" s="14">
        <v>0</v>
      </c>
      <c r="O17" s="14">
        <f t="shared" si="0"/>
        <v>0</v>
      </c>
      <c r="P17" s="41">
        <f t="shared" si="1"/>
        <v>40.476190476190474</v>
      </c>
      <c r="Q17" s="32">
        <v>36</v>
      </c>
      <c r="R17" s="38">
        <v>43</v>
      </c>
      <c r="S17" s="38">
        <v>44</v>
      </c>
      <c r="T17" s="31"/>
      <c r="U17" s="26">
        <f t="shared" si="2"/>
        <v>27.083333333333332</v>
      </c>
      <c r="V17" s="26">
        <f t="shared" si="3"/>
        <v>26.315789473684212</v>
      </c>
      <c r="W17" s="26">
        <f t="shared" si="4"/>
        <v>41.095890410958901</v>
      </c>
      <c r="X17" s="26">
        <f t="shared" si="5"/>
        <v>0</v>
      </c>
      <c r="Y17" s="41">
        <f t="shared" si="6"/>
        <v>68.17922374429223</v>
      </c>
      <c r="Z17" s="51">
        <v>14</v>
      </c>
      <c r="AA17" s="43">
        <f t="shared" si="7"/>
        <v>119.53125</v>
      </c>
      <c r="AB17" s="51"/>
      <c r="AC17" s="43">
        <f t="shared" si="8"/>
        <v>0</v>
      </c>
      <c r="AD17" s="32">
        <v>11</v>
      </c>
      <c r="AE17" s="14">
        <f t="shared" si="11"/>
        <v>20.762711864406779</v>
      </c>
      <c r="AF17" s="31"/>
      <c r="AG17" s="14"/>
      <c r="AH17" s="31"/>
      <c r="AI17" s="14"/>
      <c r="AJ17" s="31"/>
      <c r="AK17" s="14"/>
      <c r="AL17" s="43">
        <f t="shared" si="9"/>
        <v>20.762711864406779</v>
      </c>
      <c r="AM17" s="46">
        <f t="shared" si="10"/>
        <v>248.94937608488948</v>
      </c>
    </row>
    <row r="18" spans="1:39" x14ac:dyDescent="0.25">
      <c r="A18" s="3">
        <v>14</v>
      </c>
      <c r="B18" s="1" t="s">
        <v>39</v>
      </c>
      <c r="C18" s="1" t="s">
        <v>77</v>
      </c>
      <c r="D18" s="1">
        <v>2003</v>
      </c>
      <c r="E18" s="22" t="s">
        <v>352</v>
      </c>
      <c r="F18" s="2"/>
      <c r="G18" s="2"/>
      <c r="H18" s="38"/>
      <c r="I18" s="38"/>
      <c r="J18" s="38"/>
      <c r="K18" s="14">
        <v>0</v>
      </c>
      <c r="L18" s="14">
        <v>0</v>
      </c>
      <c r="M18" s="14">
        <v>0</v>
      </c>
      <c r="N18" s="14">
        <v>0</v>
      </c>
      <c r="O18" s="14">
        <f t="shared" si="0"/>
        <v>0</v>
      </c>
      <c r="P18" s="41">
        <f t="shared" si="1"/>
        <v>0</v>
      </c>
      <c r="Q18" s="32"/>
      <c r="R18" s="38">
        <v>6</v>
      </c>
      <c r="S18" s="38"/>
      <c r="T18" s="48"/>
      <c r="U18" s="26">
        <v>0</v>
      </c>
      <c r="V18" s="26">
        <f t="shared" si="3"/>
        <v>91.228070175438589</v>
      </c>
      <c r="W18" s="26">
        <v>0</v>
      </c>
      <c r="X18" s="26">
        <f t="shared" si="5"/>
        <v>0</v>
      </c>
      <c r="Y18" s="41">
        <f t="shared" si="6"/>
        <v>91.228070175438589</v>
      </c>
      <c r="Z18" s="51">
        <v>2</v>
      </c>
      <c r="AA18" s="43">
        <f t="shared" si="7"/>
        <v>147.65625</v>
      </c>
      <c r="AB18" s="51"/>
      <c r="AC18" s="43">
        <f t="shared" si="8"/>
        <v>0</v>
      </c>
      <c r="AD18" s="32"/>
      <c r="AE18" s="14"/>
      <c r="AF18" s="31"/>
      <c r="AG18" s="14"/>
      <c r="AH18" s="31"/>
      <c r="AI18" s="14"/>
      <c r="AJ18" s="31"/>
      <c r="AK18" s="14"/>
      <c r="AL18" s="43">
        <f t="shared" si="9"/>
        <v>0</v>
      </c>
      <c r="AM18" s="46">
        <f t="shared" si="10"/>
        <v>238.88432017543857</v>
      </c>
    </row>
    <row r="19" spans="1:39" x14ac:dyDescent="0.25">
      <c r="A19" s="3">
        <v>15</v>
      </c>
      <c r="B19" s="1" t="s">
        <v>287</v>
      </c>
      <c r="C19" s="1" t="s">
        <v>13</v>
      </c>
      <c r="D19" s="1">
        <v>1999</v>
      </c>
      <c r="E19" s="3" t="s">
        <v>236</v>
      </c>
      <c r="F19" s="2"/>
      <c r="G19" s="2"/>
      <c r="H19" s="38">
        <v>6</v>
      </c>
      <c r="I19" s="38">
        <v>2</v>
      </c>
      <c r="J19" s="38"/>
      <c r="K19" s="14">
        <v>0</v>
      </c>
      <c r="L19" s="14">
        <v>0</v>
      </c>
      <c r="M19" s="14">
        <f>50-(H19*$M$94)+$M$94</f>
        <v>38.095238095238095</v>
      </c>
      <c r="N19" s="14">
        <f>50-(I19*$N$94)+$N$94</f>
        <v>48.275862068965516</v>
      </c>
      <c r="O19" s="14">
        <f t="shared" si="0"/>
        <v>0</v>
      </c>
      <c r="P19" s="41">
        <f t="shared" si="1"/>
        <v>48.275862068965516</v>
      </c>
      <c r="Q19" s="32"/>
      <c r="R19" s="38">
        <v>22</v>
      </c>
      <c r="S19" s="38"/>
      <c r="T19" s="31"/>
      <c r="U19" s="26">
        <v>0</v>
      </c>
      <c r="V19" s="26">
        <f t="shared" si="3"/>
        <v>63.15789473684211</v>
      </c>
      <c r="W19" s="26">
        <v>0</v>
      </c>
      <c r="X19" s="26">
        <f t="shared" si="5"/>
        <v>0</v>
      </c>
      <c r="Y19" s="41">
        <f t="shared" si="6"/>
        <v>63.15789473684211</v>
      </c>
      <c r="Z19" s="51">
        <v>17</v>
      </c>
      <c r="AA19" s="43">
        <f t="shared" si="7"/>
        <v>112.5</v>
      </c>
      <c r="AB19" s="51"/>
      <c r="AC19" s="43">
        <f t="shared" si="8"/>
        <v>0</v>
      </c>
      <c r="AD19" s="32"/>
      <c r="AE19" s="14"/>
      <c r="AF19" s="31"/>
      <c r="AG19" s="14"/>
      <c r="AH19" s="31"/>
      <c r="AI19" s="14"/>
      <c r="AJ19" s="31"/>
      <c r="AK19" s="14"/>
      <c r="AL19" s="43">
        <f t="shared" si="9"/>
        <v>0</v>
      </c>
      <c r="AM19" s="46">
        <f t="shared" si="10"/>
        <v>223.93375680580763</v>
      </c>
    </row>
    <row r="20" spans="1:39" x14ac:dyDescent="0.25">
      <c r="A20" s="3">
        <v>16</v>
      </c>
      <c r="B20" s="1" t="s">
        <v>394</v>
      </c>
      <c r="C20" s="1" t="s">
        <v>12</v>
      </c>
      <c r="D20" s="1">
        <v>2001</v>
      </c>
      <c r="E20" s="1" t="s">
        <v>352</v>
      </c>
      <c r="F20" s="2"/>
      <c r="G20" s="2"/>
      <c r="H20" s="38"/>
      <c r="I20" s="38"/>
      <c r="J20" s="38"/>
      <c r="K20" s="14">
        <v>0</v>
      </c>
      <c r="L20" s="14">
        <v>0</v>
      </c>
      <c r="M20" s="14">
        <v>0</v>
      </c>
      <c r="N20" s="14">
        <v>0</v>
      </c>
      <c r="O20" s="14">
        <f t="shared" si="0"/>
        <v>0</v>
      </c>
      <c r="P20" s="41">
        <f t="shared" si="1"/>
        <v>0</v>
      </c>
      <c r="Q20" s="32">
        <v>22</v>
      </c>
      <c r="R20" s="38">
        <v>15</v>
      </c>
      <c r="S20" s="38">
        <v>19</v>
      </c>
      <c r="T20" s="48"/>
      <c r="U20" s="26">
        <f t="shared" ref="U20:U27" si="12">100-(Q20*$U$94)+$U$94</f>
        <v>56.25</v>
      </c>
      <c r="V20" s="26">
        <f t="shared" si="3"/>
        <v>75.438596491228068</v>
      </c>
      <c r="W20" s="26">
        <f>100-(S20*$W$94)+$W$94</f>
        <v>75.342465753424662</v>
      </c>
      <c r="X20" s="26">
        <f t="shared" si="5"/>
        <v>0</v>
      </c>
      <c r="Y20" s="41">
        <f t="shared" si="6"/>
        <v>150.78106224465273</v>
      </c>
      <c r="Z20" s="51">
        <v>41</v>
      </c>
      <c r="AA20" s="43">
        <f t="shared" si="7"/>
        <v>56.25</v>
      </c>
      <c r="AB20" s="51"/>
      <c r="AC20" s="43">
        <f t="shared" si="8"/>
        <v>0</v>
      </c>
      <c r="AD20" s="32"/>
      <c r="AE20" s="14"/>
      <c r="AF20" s="31">
        <v>8</v>
      </c>
      <c r="AG20" s="14">
        <f>25-(AF20*$AG$94)+$AG$94</f>
        <v>16.666666666666668</v>
      </c>
      <c r="AH20" s="31"/>
      <c r="AI20" s="14"/>
      <c r="AJ20" s="31"/>
      <c r="AK20" s="14"/>
      <c r="AL20" s="43">
        <f t="shared" si="9"/>
        <v>16.666666666666668</v>
      </c>
      <c r="AM20" s="46">
        <f t="shared" si="10"/>
        <v>223.69772891131939</v>
      </c>
    </row>
    <row r="21" spans="1:39" x14ac:dyDescent="0.25">
      <c r="A21" s="3">
        <v>17</v>
      </c>
      <c r="B21" s="1" t="s">
        <v>300</v>
      </c>
      <c r="C21" s="1" t="s">
        <v>447</v>
      </c>
      <c r="D21" s="1">
        <v>1999</v>
      </c>
      <c r="E21" s="1" t="s">
        <v>236</v>
      </c>
      <c r="F21" s="2"/>
      <c r="G21" s="2"/>
      <c r="H21" s="38"/>
      <c r="I21" s="38"/>
      <c r="J21" s="38"/>
      <c r="K21" s="14">
        <v>0</v>
      </c>
      <c r="L21" s="14">
        <v>0</v>
      </c>
      <c r="M21" s="14">
        <v>0</v>
      </c>
      <c r="N21" s="14">
        <v>0</v>
      </c>
      <c r="O21" s="14">
        <f t="shared" si="0"/>
        <v>0</v>
      </c>
      <c r="P21" s="41">
        <f t="shared" si="1"/>
        <v>0</v>
      </c>
      <c r="Q21" s="32">
        <v>19</v>
      </c>
      <c r="R21" s="38">
        <v>23</v>
      </c>
      <c r="S21" s="38"/>
      <c r="T21" s="48"/>
      <c r="U21" s="26">
        <f t="shared" si="12"/>
        <v>62.5</v>
      </c>
      <c r="V21" s="26">
        <f t="shared" si="3"/>
        <v>61.403508771929829</v>
      </c>
      <c r="W21" s="26">
        <v>0</v>
      </c>
      <c r="X21" s="26">
        <f t="shared" si="5"/>
        <v>0</v>
      </c>
      <c r="Y21" s="41">
        <f t="shared" si="6"/>
        <v>123.90350877192984</v>
      </c>
      <c r="Z21" s="51">
        <v>24</v>
      </c>
      <c r="AA21" s="43">
        <f t="shared" si="7"/>
        <v>96.09375</v>
      </c>
      <c r="AB21" s="51"/>
      <c r="AC21" s="43">
        <f t="shared" si="8"/>
        <v>0</v>
      </c>
      <c r="AD21" s="32"/>
      <c r="AE21" s="14"/>
      <c r="AF21" s="31"/>
      <c r="AG21" s="14"/>
      <c r="AH21" s="31"/>
      <c r="AI21" s="14"/>
      <c r="AJ21" s="31"/>
      <c r="AK21" s="14"/>
      <c r="AL21" s="43">
        <f t="shared" si="9"/>
        <v>0</v>
      </c>
      <c r="AM21" s="46">
        <f t="shared" si="10"/>
        <v>219.99725877192984</v>
      </c>
    </row>
    <row r="22" spans="1:39" x14ac:dyDescent="0.25">
      <c r="A22" s="3">
        <v>18</v>
      </c>
      <c r="B22" s="3" t="s">
        <v>412</v>
      </c>
      <c r="C22" s="3" t="s">
        <v>243</v>
      </c>
      <c r="D22" s="3">
        <v>2001</v>
      </c>
      <c r="E22" s="33" t="s">
        <v>352</v>
      </c>
      <c r="F22" s="2">
        <v>12</v>
      </c>
      <c r="G22" s="2"/>
      <c r="H22" s="38"/>
      <c r="I22" s="38"/>
      <c r="J22" s="38"/>
      <c r="K22" s="14">
        <f>50-(F22*$K$94)+$K$94</f>
        <v>27.083333333333332</v>
      </c>
      <c r="L22" s="14">
        <v>0</v>
      </c>
      <c r="M22" s="14">
        <v>0</v>
      </c>
      <c r="N22" s="14">
        <v>0</v>
      </c>
      <c r="O22" s="14">
        <f t="shared" si="0"/>
        <v>0</v>
      </c>
      <c r="P22" s="41">
        <f t="shared" si="1"/>
        <v>27.083333333333332</v>
      </c>
      <c r="Q22" s="32">
        <v>32</v>
      </c>
      <c r="R22" s="38">
        <v>32</v>
      </c>
      <c r="S22" s="38">
        <v>36</v>
      </c>
      <c r="T22" s="31"/>
      <c r="U22" s="26">
        <f t="shared" si="12"/>
        <v>35.416666666666664</v>
      </c>
      <c r="V22" s="26">
        <f t="shared" si="3"/>
        <v>45.614035087719301</v>
      </c>
      <c r="W22" s="26">
        <f t="shared" ref="W22:W27" si="13">100-(S22*$W$94)+$W$94</f>
        <v>52.054794520547944</v>
      </c>
      <c r="X22" s="26">
        <f t="shared" si="5"/>
        <v>0</v>
      </c>
      <c r="Y22" s="41">
        <f t="shared" si="6"/>
        <v>97.668829608267245</v>
      </c>
      <c r="Z22" s="51">
        <v>37</v>
      </c>
      <c r="AA22" s="43">
        <f t="shared" si="7"/>
        <v>65.625</v>
      </c>
      <c r="AB22" s="51"/>
      <c r="AC22" s="43">
        <f t="shared" si="8"/>
        <v>0</v>
      </c>
      <c r="AD22" s="32">
        <v>26</v>
      </c>
      <c r="AE22" s="14">
        <f>25-(AD22*$AE$94)+$AE$94</f>
        <v>14.40677966101695</v>
      </c>
      <c r="AF22" s="31">
        <v>12</v>
      </c>
      <c r="AG22" s="14">
        <f>25-(AF22*$AG$94)+$AG$94</f>
        <v>11.904761904761905</v>
      </c>
      <c r="AH22" s="31"/>
      <c r="AI22" s="14"/>
      <c r="AJ22" s="31"/>
      <c r="AK22" s="14"/>
      <c r="AL22" s="43">
        <f t="shared" si="9"/>
        <v>14.40677966101695</v>
      </c>
      <c r="AM22" s="46">
        <f t="shared" si="10"/>
        <v>204.78394260261751</v>
      </c>
    </row>
    <row r="23" spans="1:39" x14ac:dyDescent="0.25">
      <c r="A23" s="3">
        <v>19</v>
      </c>
      <c r="B23" s="1" t="s">
        <v>390</v>
      </c>
      <c r="C23" s="1" t="s">
        <v>11</v>
      </c>
      <c r="D23" s="1">
        <v>2000</v>
      </c>
      <c r="E23" s="1" t="s">
        <v>236</v>
      </c>
      <c r="F23" s="2"/>
      <c r="G23" s="2"/>
      <c r="H23" s="38"/>
      <c r="I23" s="38">
        <v>24</v>
      </c>
      <c r="J23" s="38"/>
      <c r="K23" s="14">
        <v>0</v>
      </c>
      <c r="L23" s="14">
        <v>0</v>
      </c>
      <c r="M23" s="14">
        <v>0</v>
      </c>
      <c r="N23" s="14">
        <f>50-(I23*$N$94)+$N$94</f>
        <v>10.344827586206895</v>
      </c>
      <c r="O23" s="14">
        <f t="shared" si="0"/>
        <v>0</v>
      </c>
      <c r="P23" s="41">
        <f t="shared" si="1"/>
        <v>10.344827586206895</v>
      </c>
      <c r="Q23" s="32">
        <v>34</v>
      </c>
      <c r="R23" s="38">
        <v>41</v>
      </c>
      <c r="S23" s="38">
        <v>48</v>
      </c>
      <c r="T23" s="31"/>
      <c r="U23" s="26">
        <f t="shared" si="12"/>
        <v>31.249999999999989</v>
      </c>
      <c r="V23" s="26">
        <f t="shared" si="3"/>
        <v>29.824561403508774</v>
      </c>
      <c r="W23" s="26">
        <f t="shared" si="13"/>
        <v>35.616438356164387</v>
      </c>
      <c r="X23" s="26">
        <f t="shared" si="5"/>
        <v>0</v>
      </c>
      <c r="Y23" s="41">
        <f t="shared" si="6"/>
        <v>66.86643835616438</v>
      </c>
      <c r="Z23" s="51">
        <v>20</v>
      </c>
      <c r="AA23" s="43">
        <f t="shared" si="7"/>
        <v>105.46875</v>
      </c>
      <c r="AB23" s="51"/>
      <c r="AC23" s="43">
        <f t="shared" si="8"/>
        <v>0</v>
      </c>
      <c r="AD23" s="32">
        <v>22</v>
      </c>
      <c r="AE23" s="26">
        <f>25-(AD23*$AE$94)+$AE$94</f>
        <v>16.101694915254239</v>
      </c>
      <c r="AF23" s="31"/>
      <c r="AG23" s="14"/>
      <c r="AH23" s="31"/>
      <c r="AI23" s="14"/>
      <c r="AJ23" s="31"/>
      <c r="AK23" s="14"/>
      <c r="AL23" s="43">
        <f t="shared" si="9"/>
        <v>16.101694915254239</v>
      </c>
      <c r="AM23" s="46">
        <f t="shared" si="10"/>
        <v>198.78171085762548</v>
      </c>
    </row>
    <row r="24" spans="1:39" x14ac:dyDescent="0.25">
      <c r="A24" s="3">
        <v>20</v>
      </c>
      <c r="B24" s="1" t="s">
        <v>301</v>
      </c>
      <c r="C24" s="1" t="s">
        <v>14</v>
      </c>
      <c r="D24" s="1">
        <v>2000</v>
      </c>
      <c r="E24" s="3" t="s">
        <v>236</v>
      </c>
      <c r="F24" s="2"/>
      <c r="G24" s="2"/>
      <c r="H24" s="38"/>
      <c r="I24" s="38"/>
      <c r="J24" s="38"/>
      <c r="K24" s="14">
        <v>0</v>
      </c>
      <c r="L24" s="14">
        <v>0</v>
      </c>
      <c r="M24" s="14">
        <v>0</v>
      </c>
      <c r="N24" s="14">
        <v>0</v>
      </c>
      <c r="O24" s="14">
        <f t="shared" si="0"/>
        <v>0</v>
      </c>
      <c r="P24" s="41">
        <f t="shared" si="1"/>
        <v>0</v>
      </c>
      <c r="Q24" s="32">
        <v>40</v>
      </c>
      <c r="R24" s="38">
        <v>40</v>
      </c>
      <c r="S24" s="38">
        <v>47</v>
      </c>
      <c r="T24" s="48"/>
      <c r="U24" s="26">
        <f t="shared" si="12"/>
        <v>18.749999999999989</v>
      </c>
      <c r="V24" s="26">
        <f t="shared" si="3"/>
        <v>31.578947368421062</v>
      </c>
      <c r="W24" s="26">
        <f t="shared" si="13"/>
        <v>36.986301369863007</v>
      </c>
      <c r="X24" s="26">
        <f t="shared" si="5"/>
        <v>0</v>
      </c>
      <c r="Y24" s="41">
        <f t="shared" si="6"/>
        <v>68.565248738284069</v>
      </c>
      <c r="Z24" s="51">
        <v>18</v>
      </c>
      <c r="AA24" s="43">
        <f t="shared" si="7"/>
        <v>110.15625</v>
      </c>
      <c r="AB24" s="51"/>
      <c r="AC24" s="43">
        <f t="shared" si="8"/>
        <v>0</v>
      </c>
      <c r="AD24" s="32">
        <v>14</v>
      </c>
      <c r="AE24" s="26">
        <f>25-(AD24*$AE$94)+$AE$94</f>
        <v>19.491525423728813</v>
      </c>
      <c r="AF24" s="31"/>
      <c r="AG24" s="14"/>
      <c r="AH24" s="31"/>
      <c r="AI24" s="14"/>
      <c r="AJ24" s="31"/>
      <c r="AK24" s="14"/>
      <c r="AL24" s="43">
        <f t="shared" si="9"/>
        <v>19.491525423728813</v>
      </c>
      <c r="AM24" s="46">
        <f t="shared" si="10"/>
        <v>198.21302416201289</v>
      </c>
    </row>
    <row r="25" spans="1:39" x14ac:dyDescent="0.25">
      <c r="A25" s="3">
        <v>21</v>
      </c>
      <c r="B25" s="1" t="s">
        <v>417</v>
      </c>
      <c r="C25" s="1" t="s">
        <v>13</v>
      </c>
      <c r="D25" s="1">
        <v>2001</v>
      </c>
      <c r="E25" s="3" t="s">
        <v>352</v>
      </c>
      <c r="F25" s="2"/>
      <c r="G25" s="2"/>
      <c r="H25" s="38">
        <v>4</v>
      </c>
      <c r="I25" s="38">
        <v>12</v>
      </c>
      <c r="J25" s="38"/>
      <c r="K25" s="14">
        <v>0</v>
      </c>
      <c r="L25" s="14">
        <v>0</v>
      </c>
      <c r="M25" s="14">
        <f>50-(H25*$M$94)+$M$94</f>
        <v>42.857142857142854</v>
      </c>
      <c r="N25" s="14">
        <f>50-(I25*$N$94)+$N$94</f>
        <v>31.03448275862069</v>
      </c>
      <c r="O25" s="14">
        <f t="shared" si="0"/>
        <v>0</v>
      </c>
      <c r="P25" s="41">
        <f t="shared" si="1"/>
        <v>42.857142857142854</v>
      </c>
      <c r="Q25" s="32">
        <v>10</v>
      </c>
      <c r="R25" s="38">
        <v>28</v>
      </c>
      <c r="S25" s="38">
        <v>35</v>
      </c>
      <c r="T25" s="48"/>
      <c r="U25" s="26">
        <f t="shared" si="12"/>
        <v>81.249999999999986</v>
      </c>
      <c r="V25" s="26">
        <f t="shared" si="3"/>
        <v>52.631578947368425</v>
      </c>
      <c r="W25" s="26">
        <f t="shared" si="13"/>
        <v>53.424657534246577</v>
      </c>
      <c r="X25" s="26">
        <f t="shared" si="5"/>
        <v>0</v>
      </c>
      <c r="Y25" s="41">
        <f t="shared" si="6"/>
        <v>134.67465753424656</v>
      </c>
      <c r="Z25" s="51"/>
      <c r="AA25" s="43">
        <v>0</v>
      </c>
      <c r="AB25" s="51"/>
      <c r="AC25" s="43">
        <f t="shared" si="8"/>
        <v>0</v>
      </c>
      <c r="AD25" s="32">
        <v>12</v>
      </c>
      <c r="AE25" s="26">
        <f>25-(AD25*$AE$94)+$AE$94</f>
        <v>20.338983050847457</v>
      </c>
      <c r="AF25" s="31"/>
      <c r="AG25" s="14"/>
      <c r="AH25" s="31"/>
      <c r="AI25" s="14"/>
      <c r="AJ25" s="31"/>
      <c r="AK25" s="14"/>
      <c r="AL25" s="43">
        <f t="shared" si="9"/>
        <v>20.338983050847457</v>
      </c>
      <c r="AM25" s="46">
        <f t="shared" si="10"/>
        <v>197.87078344223687</v>
      </c>
    </row>
    <row r="26" spans="1:39" x14ac:dyDescent="0.25">
      <c r="A26" s="3">
        <v>22</v>
      </c>
      <c r="B26" s="1" t="s">
        <v>380</v>
      </c>
      <c r="C26" s="1" t="s">
        <v>370</v>
      </c>
      <c r="D26" s="1">
        <v>2001</v>
      </c>
      <c r="E26" s="22" t="s">
        <v>352</v>
      </c>
      <c r="F26" s="2"/>
      <c r="G26" s="2"/>
      <c r="H26" s="38"/>
      <c r="I26" s="38"/>
      <c r="J26" s="38"/>
      <c r="K26" s="14">
        <v>0</v>
      </c>
      <c r="L26" s="14">
        <v>0</v>
      </c>
      <c r="M26" s="14">
        <v>0</v>
      </c>
      <c r="N26" s="14">
        <v>0</v>
      </c>
      <c r="O26" s="14">
        <f t="shared" si="0"/>
        <v>0</v>
      </c>
      <c r="P26" s="41">
        <f t="shared" si="1"/>
        <v>0</v>
      </c>
      <c r="Q26" s="32">
        <v>11</v>
      </c>
      <c r="R26" s="38">
        <v>42</v>
      </c>
      <c r="S26" s="38">
        <v>49</v>
      </c>
      <c r="T26" s="48"/>
      <c r="U26" s="26">
        <f t="shared" si="12"/>
        <v>79.166666666666657</v>
      </c>
      <c r="V26" s="26">
        <f t="shared" si="3"/>
        <v>28.0701754385965</v>
      </c>
      <c r="W26" s="26">
        <f t="shared" si="13"/>
        <v>34.246575342465754</v>
      </c>
      <c r="X26" s="26">
        <f t="shared" si="5"/>
        <v>0</v>
      </c>
      <c r="Y26" s="41">
        <f t="shared" si="6"/>
        <v>113.4132420091324</v>
      </c>
      <c r="Z26" s="51">
        <v>46</v>
      </c>
      <c r="AA26" s="43">
        <f>150-(Z26*$AA$94)+$AA$94</f>
        <v>44.53125</v>
      </c>
      <c r="AB26" s="51"/>
      <c r="AC26" s="43">
        <f t="shared" si="8"/>
        <v>0</v>
      </c>
      <c r="AD26" s="32"/>
      <c r="AE26" s="26"/>
      <c r="AF26" s="31"/>
      <c r="AG26" s="14"/>
      <c r="AH26" s="31">
        <v>2</v>
      </c>
      <c r="AI26" s="14">
        <f>25-(AH26*$AI$94)+$AI$94</f>
        <v>22.5</v>
      </c>
      <c r="AJ26" s="31"/>
      <c r="AK26" s="14"/>
      <c r="AL26" s="43">
        <f t="shared" si="9"/>
        <v>22.5</v>
      </c>
      <c r="AM26" s="46">
        <f t="shared" si="10"/>
        <v>180.4444920091324</v>
      </c>
    </row>
    <row r="27" spans="1:39" x14ac:dyDescent="0.25">
      <c r="A27" s="3">
        <v>23</v>
      </c>
      <c r="B27" s="1" t="s">
        <v>305</v>
      </c>
      <c r="C27" s="1" t="s">
        <v>9</v>
      </c>
      <c r="D27" s="1">
        <v>2001</v>
      </c>
      <c r="E27" s="1" t="s">
        <v>352</v>
      </c>
      <c r="F27" s="2"/>
      <c r="G27" s="2"/>
      <c r="H27" s="38"/>
      <c r="I27" s="38"/>
      <c r="J27" s="38"/>
      <c r="K27" s="14">
        <v>0</v>
      </c>
      <c r="L27" s="14">
        <v>0</v>
      </c>
      <c r="M27" s="14">
        <v>0</v>
      </c>
      <c r="N27" s="14">
        <v>0</v>
      </c>
      <c r="O27" s="14">
        <f t="shared" si="0"/>
        <v>0</v>
      </c>
      <c r="P27" s="41">
        <f t="shared" si="1"/>
        <v>0</v>
      </c>
      <c r="Q27" s="32">
        <v>8</v>
      </c>
      <c r="R27" s="38">
        <v>12</v>
      </c>
      <c r="S27" s="38">
        <v>16</v>
      </c>
      <c r="T27" s="48"/>
      <c r="U27" s="26">
        <f t="shared" si="12"/>
        <v>85.416666666666657</v>
      </c>
      <c r="V27" s="26">
        <f t="shared" si="3"/>
        <v>80.701754385964904</v>
      </c>
      <c r="W27" s="26">
        <f t="shared" si="13"/>
        <v>79.452054794520549</v>
      </c>
      <c r="X27" s="26">
        <f t="shared" si="5"/>
        <v>0</v>
      </c>
      <c r="Y27" s="41">
        <f t="shared" si="6"/>
        <v>166.11842105263156</v>
      </c>
      <c r="Z27" s="51"/>
      <c r="AA27" s="43">
        <v>0</v>
      </c>
      <c r="AB27" s="51"/>
      <c r="AC27" s="43">
        <f t="shared" si="8"/>
        <v>0</v>
      </c>
      <c r="AD27" s="32"/>
      <c r="AE27" s="26"/>
      <c r="AF27" s="31"/>
      <c r="AG27" s="14"/>
      <c r="AH27" s="31"/>
      <c r="AI27" s="14"/>
      <c r="AJ27" s="31"/>
      <c r="AK27" s="14"/>
      <c r="AL27" s="43">
        <f t="shared" si="9"/>
        <v>0</v>
      </c>
      <c r="AM27" s="46">
        <f t="shared" si="10"/>
        <v>166.11842105263156</v>
      </c>
    </row>
    <row r="28" spans="1:39" x14ac:dyDescent="0.25">
      <c r="A28" s="3">
        <v>24</v>
      </c>
      <c r="B28" s="3" t="s">
        <v>250</v>
      </c>
      <c r="C28" s="3" t="s">
        <v>232</v>
      </c>
      <c r="D28" s="3">
        <v>1999</v>
      </c>
      <c r="E28" s="1" t="s">
        <v>236</v>
      </c>
      <c r="F28" s="2"/>
      <c r="G28" s="2"/>
      <c r="H28" s="38"/>
      <c r="I28" s="38"/>
      <c r="J28" s="38"/>
      <c r="K28" s="14">
        <v>0</v>
      </c>
      <c r="L28" s="14">
        <v>0</v>
      </c>
      <c r="M28" s="14">
        <v>0</v>
      </c>
      <c r="N28" s="14">
        <v>0</v>
      </c>
      <c r="O28" s="14">
        <f t="shared" si="0"/>
        <v>0</v>
      </c>
      <c r="P28" s="41">
        <f t="shared" si="1"/>
        <v>0</v>
      </c>
      <c r="Q28" s="32"/>
      <c r="R28" s="38">
        <v>13</v>
      </c>
      <c r="S28" s="38"/>
      <c r="T28" s="48"/>
      <c r="U28" s="26">
        <v>0</v>
      </c>
      <c r="V28" s="26">
        <f t="shared" si="3"/>
        <v>78.94736842105263</v>
      </c>
      <c r="W28" s="26">
        <v>0</v>
      </c>
      <c r="X28" s="26">
        <f t="shared" si="5"/>
        <v>0</v>
      </c>
      <c r="Y28" s="41">
        <f t="shared" si="6"/>
        <v>78.94736842105263</v>
      </c>
      <c r="Z28" s="51">
        <v>29</v>
      </c>
      <c r="AA28" s="43">
        <f t="shared" ref="AA28:AA37" si="14">150-(Z28*$AA$94)+$AA$94</f>
        <v>84.375</v>
      </c>
      <c r="AB28" s="51"/>
      <c r="AC28" s="43">
        <f t="shared" si="8"/>
        <v>0</v>
      </c>
      <c r="AD28" s="32"/>
      <c r="AE28" s="14"/>
      <c r="AF28" s="31"/>
      <c r="AG28" s="14"/>
      <c r="AH28" s="31"/>
      <c r="AI28" s="14"/>
      <c r="AJ28" s="31"/>
      <c r="AK28" s="14"/>
      <c r="AL28" s="43">
        <f t="shared" si="9"/>
        <v>0</v>
      </c>
      <c r="AM28" s="46">
        <f t="shared" si="10"/>
        <v>163.32236842105263</v>
      </c>
    </row>
    <row r="29" spans="1:39" x14ac:dyDescent="0.25">
      <c r="A29" s="3">
        <v>25</v>
      </c>
      <c r="B29" s="3" t="s">
        <v>40</v>
      </c>
      <c r="C29" s="3" t="s">
        <v>8</v>
      </c>
      <c r="D29" s="3">
        <v>2002</v>
      </c>
      <c r="E29" s="3" t="s">
        <v>352</v>
      </c>
      <c r="F29" s="2"/>
      <c r="G29" s="2"/>
      <c r="H29" s="38"/>
      <c r="I29" s="38"/>
      <c r="J29" s="38"/>
      <c r="K29" s="14">
        <v>0</v>
      </c>
      <c r="L29" s="14">
        <v>0</v>
      </c>
      <c r="M29" s="14">
        <v>0</v>
      </c>
      <c r="N29" s="14">
        <v>0</v>
      </c>
      <c r="O29" s="14">
        <f t="shared" si="0"/>
        <v>0</v>
      </c>
      <c r="P29" s="41">
        <f t="shared" si="1"/>
        <v>0</v>
      </c>
      <c r="Q29" s="32"/>
      <c r="R29" s="38"/>
      <c r="S29" s="38"/>
      <c r="T29" s="48"/>
      <c r="U29" s="26">
        <v>0</v>
      </c>
      <c r="V29" s="26">
        <v>0</v>
      </c>
      <c r="W29" s="26">
        <v>0</v>
      </c>
      <c r="X29" s="26">
        <f t="shared" si="5"/>
        <v>0</v>
      </c>
      <c r="Y29" s="41">
        <f t="shared" si="6"/>
        <v>0</v>
      </c>
      <c r="Z29" s="51">
        <v>9</v>
      </c>
      <c r="AA29" s="43">
        <f t="shared" si="14"/>
        <v>131.25</v>
      </c>
      <c r="AB29" s="51"/>
      <c r="AC29" s="43">
        <f t="shared" si="8"/>
        <v>0</v>
      </c>
      <c r="AD29" s="32"/>
      <c r="AE29" s="14"/>
      <c r="AF29" s="31"/>
      <c r="AG29" s="14"/>
      <c r="AH29" s="31">
        <v>1</v>
      </c>
      <c r="AI29" s="14">
        <f>25-(AH29*$AI$94)+$AI$94</f>
        <v>25</v>
      </c>
      <c r="AJ29" s="31"/>
      <c r="AK29" s="14"/>
      <c r="AL29" s="43">
        <f t="shared" si="9"/>
        <v>25</v>
      </c>
      <c r="AM29" s="46">
        <f t="shared" si="10"/>
        <v>156.25</v>
      </c>
    </row>
    <row r="30" spans="1:39" x14ac:dyDescent="0.25">
      <c r="A30" s="3">
        <v>26</v>
      </c>
      <c r="B30" s="1" t="s">
        <v>311</v>
      </c>
      <c r="C30" s="1" t="s">
        <v>42</v>
      </c>
      <c r="D30" s="1">
        <v>2001</v>
      </c>
      <c r="E30" s="1" t="s">
        <v>352</v>
      </c>
      <c r="F30" s="2"/>
      <c r="G30" s="2"/>
      <c r="H30" s="38"/>
      <c r="I30" s="38"/>
      <c r="J30" s="38"/>
      <c r="K30" s="14">
        <v>0</v>
      </c>
      <c r="L30" s="14">
        <v>0</v>
      </c>
      <c r="M30" s="14">
        <v>0</v>
      </c>
      <c r="N30" s="14">
        <v>0</v>
      </c>
      <c r="O30" s="14">
        <f t="shared" si="0"/>
        <v>0</v>
      </c>
      <c r="P30" s="41">
        <f t="shared" si="1"/>
        <v>0</v>
      </c>
      <c r="Q30" s="32"/>
      <c r="R30" s="38">
        <v>51</v>
      </c>
      <c r="S30" s="38">
        <v>56</v>
      </c>
      <c r="T30" s="48"/>
      <c r="U30" s="26">
        <v>0</v>
      </c>
      <c r="V30" s="26">
        <f>100-(R30*$V$94)+$V$94</f>
        <v>12.280701754385966</v>
      </c>
      <c r="W30" s="26">
        <f>100-(S30*$W$94)+$W$94</f>
        <v>24.657534246575349</v>
      </c>
      <c r="X30" s="26">
        <f t="shared" si="5"/>
        <v>0</v>
      </c>
      <c r="Y30" s="41">
        <f t="shared" si="6"/>
        <v>36.938236000961311</v>
      </c>
      <c r="Z30" s="51">
        <v>23</v>
      </c>
      <c r="AA30" s="43">
        <f t="shared" si="14"/>
        <v>98.4375</v>
      </c>
      <c r="AB30" s="51"/>
      <c r="AC30" s="43">
        <f t="shared" si="8"/>
        <v>0</v>
      </c>
      <c r="AD30" s="32">
        <v>29</v>
      </c>
      <c r="AE30" s="14">
        <f>25-(AD30*$AE$94)+$AE$94</f>
        <v>13.135593220338983</v>
      </c>
      <c r="AF30" s="31"/>
      <c r="AG30" s="14"/>
      <c r="AH30" s="31"/>
      <c r="AI30" s="14"/>
      <c r="AJ30" s="31"/>
      <c r="AK30" s="14"/>
      <c r="AL30" s="43">
        <f t="shared" si="9"/>
        <v>13.135593220338983</v>
      </c>
      <c r="AM30" s="46">
        <f t="shared" si="10"/>
        <v>148.51132922130029</v>
      </c>
    </row>
    <row r="31" spans="1:39" x14ac:dyDescent="0.25">
      <c r="A31" s="3">
        <v>27</v>
      </c>
      <c r="B31" s="1" t="s">
        <v>43</v>
      </c>
      <c r="C31" s="1" t="s">
        <v>11</v>
      </c>
      <c r="D31" s="1">
        <v>2002</v>
      </c>
      <c r="E31" s="1" t="s">
        <v>352</v>
      </c>
      <c r="F31" s="2"/>
      <c r="G31" s="2"/>
      <c r="H31" s="38"/>
      <c r="I31" s="38">
        <v>20</v>
      </c>
      <c r="J31" s="38"/>
      <c r="K31" s="14">
        <v>0</v>
      </c>
      <c r="L31" s="14">
        <v>0</v>
      </c>
      <c r="M31" s="14">
        <v>0</v>
      </c>
      <c r="N31" s="14">
        <f>50-(I31*$N$94)+$N$94</f>
        <v>17.241379310344833</v>
      </c>
      <c r="O31" s="14">
        <f t="shared" si="0"/>
        <v>0</v>
      </c>
      <c r="P31" s="41">
        <f t="shared" si="1"/>
        <v>17.241379310344833</v>
      </c>
      <c r="Q31" s="32"/>
      <c r="R31" s="38"/>
      <c r="S31" s="38">
        <v>53</v>
      </c>
      <c r="T31" s="48"/>
      <c r="U31" s="26">
        <v>0</v>
      </c>
      <c r="V31" s="26">
        <v>0</v>
      </c>
      <c r="W31" s="26">
        <f>100-(S31*$W$94)+$W$94</f>
        <v>28.767123287671236</v>
      </c>
      <c r="X31" s="26">
        <f t="shared" si="5"/>
        <v>0</v>
      </c>
      <c r="Y31" s="41">
        <f t="shared" si="6"/>
        <v>28.767123287671236</v>
      </c>
      <c r="Z31" s="51">
        <v>27</v>
      </c>
      <c r="AA31" s="43">
        <f t="shared" si="14"/>
        <v>89.0625</v>
      </c>
      <c r="AB31" s="51"/>
      <c r="AC31" s="43">
        <f t="shared" si="8"/>
        <v>0</v>
      </c>
      <c r="AD31" s="32"/>
      <c r="AE31" s="14"/>
      <c r="AF31" s="31">
        <v>15</v>
      </c>
      <c r="AG31" s="14">
        <f>25-(AF31*$AG$94)+$AG$94</f>
        <v>8.3333333333333321</v>
      </c>
      <c r="AH31" s="31"/>
      <c r="AI31" s="14"/>
      <c r="AJ31" s="31"/>
      <c r="AK31" s="14"/>
      <c r="AL31" s="43">
        <f t="shared" si="9"/>
        <v>8.3333333333333321</v>
      </c>
      <c r="AM31" s="46">
        <f t="shared" si="10"/>
        <v>143.40433593134941</v>
      </c>
    </row>
    <row r="32" spans="1:39" x14ac:dyDescent="0.25">
      <c r="A32" s="3">
        <v>28</v>
      </c>
      <c r="B32" s="1" t="s">
        <v>436</v>
      </c>
      <c r="C32" s="17" t="s">
        <v>241</v>
      </c>
      <c r="D32" s="1">
        <v>1999</v>
      </c>
      <c r="E32" s="1" t="s">
        <v>236</v>
      </c>
      <c r="F32" s="2"/>
      <c r="G32" s="2"/>
      <c r="H32" s="38"/>
      <c r="I32" s="38"/>
      <c r="J32" s="38"/>
      <c r="K32" s="14">
        <v>0</v>
      </c>
      <c r="L32" s="14">
        <v>0</v>
      </c>
      <c r="M32" s="14">
        <v>0</v>
      </c>
      <c r="N32" s="14">
        <v>0</v>
      </c>
      <c r="O32" s="14">
        <f t="shared" si="0"/>
        <v>0</v>
      </c>
      <c r="P32" s="41">
        <f t="shared" si="1"/>
        <v>0</v>
      </c>
      <c r="Q32" s="32"/>
      <c r="R32" s="38"/>
      <c r="S32" s="38"/>
      <c r="T32" s="48"/>
      <c r="U32" s="26">
        <v>0</v>
      </c>
      <c r="V32" s="26">
        <v>0</v>
      </c>
      <c r="W32" s="26">
        <v>0</v>
      </c>
      <c r="X32" s="26">
        <f t="shared" si="5"/>
        <v>0</v>
      </c>
      <c r="Y32" s="41">
        <f t="shared" si="6"/>
        <v>0</v>
      </c>
      <c r="Z32" s="51">
        <v>5</v>
      </c>
      <c r="AA32" s="43">
        <f t="shared" si="14"/>
        <v>140.625</v>
      </c>
      <c r="AB32" s="51"/>
      <c r="AC32" s="43">
        <f t="shared" si="8"/>
        <v>0</v>
      </c>
      <c r="AD32" s="32"/>
      <c r="AE32" s="26"/>
      <c r="AF32" s="31"/>
      <c r="AG32" s="14"/>
      <c r="AH32" s="31"/>
      <c r="AI32" s="14"/>
      <c r="AJ32" s="31"/>
      <c r="AK32" s="14"/>
      <c r="AL32" s="43">
        <f t="shared" si="9"/>
        <v>0</v>
      </c>
      <c r="AM32" s="46">
        <f t="shared" si="10"/>
        <v>140.625</v>
      </c>
    </row>
    <row r="33" spans="1:39" x14ac:dyDescent="0.25">
      <c r="A33" s="3">
        <v>29</v>
      </c>
      <c r="B33" s="1" t="s">
        <v>275</v>
      </c>
      <c r="C33" s="1" t="s">
        <v>42</v>
      </c>
      <c r="D33" s="1">
        <v>2001</v>
      </c>
      <c r="E33" s="1" t="s">
        <v>352</v>
      </c>
      <c r="F33" s="2"/>
      <c r="G33" s="2"/>
      <c r="H33" s="38"/>
      <c r="I33" s="38">
        <v>21</v>
      </c>
      <c r="J33" s="38"/>
      <c r="K33" s="14">
        <v>0</v>
      </c>
      <c r="L33" s="14">
        <v>0</v>
      </c>
      <c r="M33" s="14">
        <v>0</v>
      </c>
      <c r="N33" s="14">
        <f>50-(I33*$N$94)+$N$94</f>
        <v>15.517241379310347</v>
      </c>
      <c r="O33" s="14">
        <f t="shared" si="0"/>
        <v>0</v>
      </c>
      <c r="P33" s="41">
        <f t="shared" si="1"/>
        <v>15.517241379310347</v>
      </c>
      <c r="Q33" s="32">
        <v>33</v>
      </c>
      <c r="R33" s="38">
        <v>39</v>
      </c>
      <c r="S33" s="38">
        <v>55</v>
      </c>
      <c r="T33" s="48"/>
      <c r="U33" s="26">
        <f>100-(Q33*$U$94)+$U$94</f>
        <v>33.333333333333336</v>
      </c>
      <c r="V33" s="26">
        <f>100-(R33*$V$94)+$V$94</f>
        <v>33.333333333333336</v>
      </c>
      <c r="W33" s="26">
        <f>100-(S33*$W$94)+$W$94</f>
        <v>26.027397260273982</v>
      </c>
      <c r="X33" s="26">
        <f t="shared" si="5"/>
        <v>0</v>
      </c>
      <c r="Y33" s="41">
        <f t="shared" si="6"/>
        <v>66.666666666666671</v>
      </c>
      <c r="Z33" s="51">
        <v>43</v>
      </c>
      <c r="AA33" s="43">
        <f t="shared" si="14"/>
        <v>51.5625</v>
      </c>
      <c r="AB33" s="51"/>
      <c r="AC33" s="43">
        <f t="shared" si="8"/>
        <v>0</v>
      </c>
      <c r="AD33" s="32">
        <v>49</v>
      </c>
      <c r="AE33" s="26">
        <f>25-(AD33*$AE$94)+$AE$94</f>
        <v>4.6610169491525433</v>
      </c>
      <c r="AF33" s="31"/>
      <c r="AG33" s="14"/>
      <c r="AH33" s="31"/>
      <c r="AI33" s="14"/>
      <c r="AJ33" s="31"/>
      <c r="AK33" s="14"/>
      <c r="AL33" s="43">
        <f t="shared" si="9"/>
        <v>4.6610169491525433</v>
      </c>
      <c r="AM33" s="46">
        <f t="shared" si="10"/>
        <v>138.40742499512959</v>
      </c>
    </row>
    <row r="34" spans="1:39" x14ac:dyDescent="0.25">
      <c r="A34" s="3">
        <v>30</v>
      </c>
      <c r="B34" s="1" t="s">
        <v>251</v>
      </c>
      <c r="C34" s="17" t="s">
        <v>241</v>
      </c>
      <c r="D34" s="1">
        <v>2000</v>
      </c>
      <c r="E34" s="1" t="s">
        <v>236</v>
      </c>
      <c r="F34" s="60"/>
      <c r="G34" s="2"/>
      <c r="H34" s="38"/>
      <c r="I34" s="38"/>
      <c r="J34" s="38"/>
      <c r="K34" s="14">
        <v>0</v>
      </c>
      <c r="L34" s="14">
        <v>0</v>
      </c>
      <c r="M34" s="14">
        <v>0</v>
      </c>
      <c r="N34" s="14">
        <v>0</v>
      </c>
      <c r="O34" s="14">
        <f t="shared" si="0"/>
        <v>0</v>
      </c>
      <c r="P34" s="41">
        <f t="shared" si="1"/>
        <v>0</v>
      </c>
      <c r="Q34" s="32"/>
      <c r="R34" s="38"/>
      <c r="S34" s="38"/>
      <c r="T34" s="31"/>
      <c r="U34" s="26">
        <v>0</v>
      </c>
      <c r="V34" s="26">
        <v>0</v>
      </c>
      <c r="W34" s="26">
        <v>0</v>
      </c>
      <c r="X34" s="26">
        <f t="shared" si="5"/>
        <v>0</v>
      </c>
      <c r="Y34" s="41">
        <f t="shared" si="6"/>
        <v>0</v>
      </c>
      <c r="Z34" s="51">
        <v>6</v>
      </c>
      <c r="AA34" s="43">
        <f t="shared" si="14"/>
        <v>138.28125</v>
      </c>
      <c r="AB34" s="51"/>
      <c r="AC34" s="43">
        <f t="shared" si="8"/>
        <v>0</v>
      </c>
      <c r="AD34" s="32"/>
      <c r="AE34" s="26"/>
      <c r="AF34" s="31"/>
      <c r="AG34" s="14"/>
      <c r="AH34" s="31"/>
      <c r="AI34" s="14"/>
      <c r="AJ34" s="31"/>
      <c r="AK34" s="14"/>
      <c r="AL34" s="43">
        <f t="shared" si="9"/>
        <v>0</v>
      </c>
      <c r="AM34" s="46">
        <f t="shared" si="10"/>
        <v>138.28125</v>
      </c>
    </row>
    <row r="35" spans="1:39" x14ac:dyDescent="0.25">
      <c r="A35" s="3">
        <v>31</v>
      </c>
      <c r="B35" s="3" t="s">
        <v>256</v>
      </c>
      <c r="C35" s="3" t="s">
        <v>7</v>
      </c>
      <c r="D35" s="3">
        <v>2000</v>
      </c>
      <c r="E35" s="22" t="s">
        <v>236</v>
      </c>
      <c r="F35" s="2"/>
      <c r="G35" s="2"/>
      <c r="H35" s="38"/>
      <c r="I35" s="38"/>
      <c r="J35" s="38"/>
      <c r="K35" s="14">
        <v>0</v>
      </c>
      <c r="L35" s="14">
        <v>0</v>
      </c>
      <c r="M35" s="14">
        <v>0</v>
      </c>
      <c r="N35" s="14">
        <v>0</v>
      </c>
      <c r="O35" s="14">
        <f t="shared" si="0"/>
        <v>0</v>
      </c>
      <c r="P35" s="41">
        <f t="shared" si="1"/>
        <v>0</v>
      </c>
      <c r="Q35" s="32"/>
      <c r="R35" s="38"/>
      <c r="S35" s="38"/>
      <c r="T35" s="48"/>
      <c r="U35" s="26">
        <v>0</v>
      </c>
      <c r="V35" s="26">
        <v>0</v>
      </c>
      <c r="W35" s="26">
        <v>0</v>
      </c>
      <c r="X35" s="26">
        <f t="shared" si="5"/>
        <v>0</v>
      </c>
      <c r="Y35" s="41">
        <f t="shared" si="6"/>
        <v>0</v>
      </c>
      <c r="Z35" s="51">
        <v>16</v>
      </c>
      <c r="AA35" s="43">
        <f t="shared" si="14"/>
        <v>114.84375</v>
      </c>
      <c r="AB35" s="51"/>
      <c r="AC35" s="43">
        <f t="shared" si="8"/>
        <v>0</v>
      </c>
      <c r="AD35" s="32">
        <v>8</v>
      </c>
      <c r="AE35" s="26">
        <f>25-(AD35*$AE$94)+$AE$94</f>
        <v>22.033898305084747</v>
      </c>
      <c r="AF35" s="31"/>
      <c r="AG35" s="14"/>
      <c r="AH35" s="31"/>
      <c r="AI35" s="14"/>
      <c r="AJ35" s="31"/>
      <c r="AK35" s="14"/>
      <c r="AL35" s="43">
        <f t="shared" si="9"/>
        <v>22.033898305084747</v>
      </c>
      <c r="AM35" s="46">
        <f t="shared" si="10"/>
        <v>136.87764830508473</v>
      </c>
    </row>
    <row r="36" spans="1:39" x14ac:dyDescent="0.25">
      <c r="A36" s="3">
        <v>32</v>
      </c>
      <c r="B36" s="1" t="s">
        <v>235</v>
      </c>
      <c r="C36" s="1" t="s">
        <v>370</v>
      </c>
      <c r="D36" s="1">
        <v>2000</v>
      </c>
      <c r="E36" s="3" t="s">
        <v>236</v>
      </c>
      <c r="F36" s="2"/>
      <c r="G36" s="2"/>
      <c r="H36" s="38"/>
      <c r="I36" s="38"/>
      <c r="J36" s="38"/>
      <c r="K36" s="14">
        <v>0</v>
      </c>
      <c r="L36" s="14">
        <v>0</v>
      </c>
      <c r="M36" s="14">
        <v>0</v>
      </c>
      <c r="N36" s="14">
        <v>0</v>
      </c>
      <c r="O36" s="14">
        <f t="shared" si="0"/>
        <v>0</v>
      </c>
      <c r="P36" s="41">
        <f t="shared" si="1"/>
        <v>0</v>
      </c>
      <c r="Q36" s="32"/>
      <c r="R36" s="38"/>
      <c r="S36" s="38"/>
      <c r="T36" s="31"/>
      <c r="U36" s="26">
        <v>0</v>
      </c>
      <c r="V36" s="26">
        <v>0</v>
      </c>
      <c r="W36" s="26">
        <v>0</v>
      </c>
      <c r="X36" s="26">
        <f t="shared" si="5"/>
        <v>0</v>
      </c>
      <c r="Y36" s="41">
        <f t="shared" si="6"/>
        <v>0</v>
      </c>
      <c r="Z36" s="51">
        <v>7</v>
      </c>
      <c r="AA36" s="43">
        <f t="shared" si="14"/>
        <v>135.9375</v>
      </c>
      <c r="AB36" s="51"/>
      <c r="AC36" s="43">
        <f t="shared" si="8"/>
        <v>0</v>
      </c>
      <c r="AD36" s="32"/>
      <c r="AE36" s="26"/>
      <c r="AF36" s="31"/>
      <c r="AG36" s="14"/>
      <c r="AH36" s="31"/>
      <c r="AI36" s="14"/>
      <c r="AJ36" s="31"/>
      <c r="AK36" s="14"/>
      <c r="AL36" s="43">
        <f t="shared" si="9"/>
        <v>0</v>
      </c>
      <c r="AM36" s="46">
        <f t="shared" si="10"/>
        <v>135.9375</v>
      </c>
    </row>
    <row r="37" spans="1:39" x14ac:dyDescent="0.25">
      <c r="A37" s="3">
        <v>33</v>
      </c>
      <c r="B37" s="1" t="s">
        <v>242</v>
      </c>
      <c r="C37" s="1" t="s">
        <v>243</v>
      </c>
      <c r="D37" s="1">
        <v>2000</v>
      </c>
      <c r="E37" s="3" t="s">
        <v>236</v>
      </c>
      <c r="F37" s="2"/>
      <c r="G37" s="2"/>
      <c r="H37" s="38"/>
      <c r="I37" s="38"/>
      <c r="J37" s="38"/>
      <c r="K37" s="14">
        <v>0</v>
      </c>
      <c r="L37" s="14">
        <v>0</v>
      </c>
      <c r="M37" s="14">
        <v>0</v>
      </c>
      <c r="N37" s="14">
        <v>0</v>
      </c>
      <c r="O37" s="14">
        <f t="shared" ref="O37:O68" si="15">50-(J37*$O$94)+$O$94</f>
        <v>0</v>
      </c>
      <c r="P37" s="41">
        <f t="shared" ref="P37:P68" si="16">MAX(K37:O37)</f>
        <v>0</v>
      </c>
      <c r="Q37" s="32"/>
      <c r="R37" s="38"/>
      <c r="S37" s="38"/>
      <c r="T37" s="31"/>
      <c r="U37" s="26">
        <v>0</v>
      </c>
      <c r="V37" s="26">
        <v>0</v>
      </c>
      <c r="W37" s="26">
        <v>0</v>
      </c>
      <c r="X37" s="26">
        <f t="shared" ref="X37:X68" si="17">100-(T37*$X$94)+$X$94</f>
        <v>0</v>
      </c>
      <c r="Y37" s="41">
        <f t="shared" ref="Y37:Y68" si="18">LARGE(U37:X37,1)+LARGE(U37:X37,2)</f>
        <v>0</v>
      </c>
      <c r="Z37" s="51">
        <v>8</v>
      </c>
      <c r="AA37" s="43">
        <f t="shared" si="14"/>
        <v>133.59375</v>
      </c>
      <c r="AB37" s="51"/>
      <c r="AC37" s="43">
        <f t="shared" ref="AC37:AC68" si="19">150-(AB37*$AC$94)+$AC$94</f>
        <v>0</v>
      </c>
      <c r="AD37" s="32"/>
      <c r="AE37" s="26"/>
      <c r="AF37" s="31"/>
      <c r="AG37" s="14"/>
      <c r="AH37" s="31"/>
      <c r="AI37" s="14"/>
      <c r="AJ37" s="31"/>
      <c r="AK37" s="14"/>
      <c r="AL37" s="43">
        <f t="shared" ref="AL37:AL68" si="20">MAX(AE37,AG37,AI37,AK37)</f>
        <v>0</v>
      </c>
      <c r="AM37" s="46">
        <f t="shared" ref="AM37:AM68" si="21">P37+Y37+AA37+AC37+AL37</f>
        <v>133.59375</v>
      </c>
    </row>
    <row r="38" spans="1:39" x14ac:dyDescent="0.25">
      <c r="A38" s="3">
        <v>34</v>
      </c>
      <c r="B38" s="1" t="s">
        <v>420</v>
      </c>
      <c r="C38" s="1" t="s">
        <v>11</v>
      </c>
      <c r="D38" s="1">
        <v>2000</v>
      </c>
      <c r="E38" s="1" t="s">
        <v>236</v>
      </c>
      <c r="F38" s="2"/>
      <c r="G38" s="2"/>
      <c r="H38" s="38"/>
      <c r="I38" s="38">
        <v>5</v>
      </c>
      <c r="J38" s="38"/>
      <c r="K38" s="14">
        <v>0</v>
      </c>
      <c r="L38" s="14">
        <v>0</v>
      </c>
      <c r="M38" s="14">
        <v>0</v>
      </c>
      <c r="N38" s="14">
        <f>50-(I38*$N$94)+$N$94</f>
        <v>43.103448275862071</v>
      </c>
      <c r="O38" s="14">
        <f t="shared" si="15"/>
        <v>0</v>
      </c>
      <c r="P38" s="41">
        <f t="shared" si="16"/>
        <v>43.103448275862071</v>
      </c>
      <c r="Q38" s="32">
        <v>6</v>
      </c>
      <c r="R38" s="38"/>
      <c r="S38" s="38"/>
      <c r="T38" s="48"/>
      <c r="U38" s="26">
        <f>100-(Q38*$U$94)+$U$94</f>
        <v>89.583333333333329</v>
      </c>
      <c r="V38" s="26">
        <v>0</v>
      </c>
      <c r="W38" s="26">
        <v>0</v>
      </c>
      <c r="X38" s="26">
        <f t="shared" si="17"/>
        <v>0</v>
      </c>
      <c r="Y38" s="41">
        <f t="shared" si="18"/>
        <v>89.583333333333329</v>
      </c>
      <c r="Z38" s="51"/>
      <c r="AA38" s="43">
        <v>0</v>
      </c>
      <c r="AB38" s="51"/>
      <c r="AC38" s="43">
        <f t="shared" si="19"/>
        <v>0</v>
      </c>
      <c r="AD38" s="32"/>
      <c r="AE38" s="26"/>
      <c r="AF38" s="31"/>
      <c r="AG38" s="14"/>
      <c r="AH38" s="31"/>
      <c r="AI38" s="14"/>
      <c r="AJ38" s="31"/>
      <c r="AK38" s="14"/>
      <c r="AL38" s="43">
        <f t="shared" si="20"/>
        <v>0</v>
      </c>
      <c r="AM38" s="46">
        <f t="shared" si="21"/>
        <v>132.68678160919541</v>
      </c>
    </row>
    <row r="39" spans="1:39" x14ac:dyDescent="0.25">
      <c r="A39" s="3">
        <v>35</v>
      </c>
      <c r="B39" s="1" t="s">
        <v>21</v>
      </c>
      <c r="C39" s="1" t="s">
        <v>20</v>
      </c>
      <c r="D39" s="1">
        <v>2002</v>
      </c>
      <c r="E39" s="1" t="s">
        <v>352</v>
      </c>
      <c r="F39" s="2"/>
      <c r="G39" s="2"/>
      <c r="H39" s="38"/>
      <c r="I39" s="38"/>
      <c r="J39" s="38"/>
      <c r="K39" s="14">
        <v>0</v>
      </c>
      <c r="L39" s="14">
        <v>0</v>
      </c>
      <c r="M39" s="14">
        <v>0</v>
      </c>
      <c r="N39" s="14">
        <v>0</v>
      </c>
      <c r="O39" s="14">
        <f t="shared" si="15"/>
        <v>0</v>
      </c>
      <c r="P39" s="41">
        <f t="shared" si="16"/>
        <v>0</v>
      </c>
      <c r="Q39" s="32"/>
      <c r="R39" s="38"/>
      <c r="S39" s="38"/>
      <c r="T39" s="48"/>
      <c r="U39" s="26">
        <v>0</v>
      </c>
      <c r="V39" s="26">
        <v>0</v>
      </c>
      <c r="W39" s="26">
        <v>0</v>
      </c>
      <c r="X39" s="26">
        <f t="shared" si="17"/>
        <v>0</v>
      </c>
      <c r="Y39" s="41">
        <f t="shared" si="18"/>
        <v>0</v>
      </c>
      <c r="Z39" s="51">
        <v>15</v>
      </c>
      <c r="AA39" s="43">
        <f t="shared" ref="AA39:AA46" si="22">150-(Z39*$AA$94)+$AA$94</f>
        <v>117.1875</v>
      </c>
      <c r="AB39" s="51"/>
      <c r="AC39" s="43">
        <f t="shared" si="19"/>
        <v>0</v>
      </c>
      <c r="AD39" s="32"/>
      <c r="AE39" s="26"/>
      <c r="AF39" s="31">
        <v>11</v>
      </c>
      <c r="AG39" s="14">
        <f>25-(AF39*$AG$94)+$AG$94</f>
        <v>13.095238095238095</v>
      </c>
      <c r="AH39" s="31"/>
      <c r="AI39" s="14"/>
      <c r="AJ39" s="31"/>
      <c r="AK39" s="14"/>
      <c r="AL39" s="43">
        <f t="shared" si="20"/>
        <v>13.095238095238095</v>
      </c>
      <c r="AM39" s="46">
        <f t="shared" si="21"/>
        <v>130.2827380952381</v>
      </c>
    </row>
    <row r="40" spans="1:39" x14ac:dyDescent="0.25">
      <c r="A40" s="3">
        <v>36</v>
      </c>
      <c r="B40" s="1" t="s">
        <v>25</v>
      </c>
      <c r="C40" s="1" t="s">
        <v>372</v>
      </c>
      <c r="D40" s="1">
        <v>2003</v>
      </c>
      <c r="E40" s="3" t="s">
        <v>352</v>
      </c>
      <c r="F40" s="2"/>
      <c r="G40" s="2"/>
      <c r="H40" s="38"/>
      <c r="I40" s="38"/>
      <c r="J40" s="38"/>
      <c r="K40" s="14">
        <v>0</v>
      </c>
      <c r="L40" s="14">
        <v>0</v>
      </c>
      <c r="M40" s="14">
        <v>0</v>
      </c>
      <c r="N40" s="14">
        <v>0</v>
      </c>
      <c r="O40" s="14">
        <f t="shared" si="15"/>
        <v>0</v>
      </c>
      <c r="P40" s="41">
        <f t="shared" si="16"/>
        <v>0</v>
      </c>
      <c r="Q40" s="32"/>
      <c r="R40" s="38"/>
      <c r="S40" s="38"/>
      <c r="T40" s="31"/>
      <c r="U40" s="26">
        <v>0</v>
      </c>
      <c r="V40" s="26">
        <v>0</v>
      </c>
      <c r="W40" s="26">
        <v>0</v>
      </c>
      <c r="X40" s="26">
        <f t="shared" si="17"/>
        <v>0</v>
      </c>
      <c r="Y40" s="41">
        <f t="shared" si="18"/>
        <v>0</v>
      </c>
      <c r="Z40" s="51">
        <v>11</v>
      </c>
      <c r="AA40" s="43">
        <f t="shared" si="22"/>
        <v>126.5625</v>
      </c>
      <c r="AB40" s="51"/>
      <c r="AC40" s="43">
        <f t="shared" si="19"/>
        <v>0</v>
      </c>
      <c r="AD40" s="32"/>
      <c r="AE40" s="26"/>
      <c r="AF40" s="31"/>
      <c r="AG40" s="14"/>
      <c r="AH40" s="31"/>
      <c r="AI40" s="14"/>
      <c r="AJ40" s="31"/>
      <c r="AK40" s="14"/>
      <c r="AL40" s="43">
        <f t="shared" si="20"/>
        <v>0</v>
      </c>
      <c r="AM40" s="46">
        <f t="shared" si="21"/>
        <v>126.5625</v>
      </c>
    </row>
    <row r="41" spans="1:39" x14ac:dyDescent="0.25">
      <c r="A41" s="3">
        <v>37</v>
      </c>
      <c r="B41" s="22" t="s">
        <v>263</v>
      </c>
      <c r="C41" s="1" t="s">
        <v>7</v>
      </c>
      <c r="D41" s="1">
        <v>1999</v>
      </c>
      <c r="E41" s="1" t="s">
        <v>236</v>
      </c>
      <c r="F41" s="2"/>
      <c r="G41" s="2"/>
      <c r="H41" s="38"/>
      <c r="I41" s="38"/>
      <c r="J41" s="38"/>
      <c r="K41" s="14">
        <v>0</v>
      </c>
      <c r="L41" s="14">
        <v>0</v>
      </c>
      <c r="M41" s="14">
        <v>0</v>
      </c>
      <c r="N41" s="14">
        <v>0</v>
      </c>
      <c r="O41" s="14">
        <f t="shared" si="15"/>
        <v>0</v>
      </c>
      <c r="P41" s="41">
        <f t="shared" si="16"/>
        <v>0</v>
      </c>
      <c r="Q41" s="32"/>
      <c r="R41" s="38"/>
      <c r="S41" s="38"/>
      <c r="T41" s="48"/>
      <c r="U41" s="26">
        <v>0</v>
      </c>
      <c r="V41" s="26">
        <v>0</v>
      </c>
      <c r="W41" s="26">
        <v>0</v>
      </c>
      <c r="X41" s="26">
        <f t="shared" si="17"/>
        <v>0</v>
      </c>
      <c r="Y41" s="41">
        <f t="shared" si="18"/>
        <v>0</v>
      </c>
      <c r="Z41" s="51">
        <v>21</v>
      </c>
      <c r="AA41" s="43">
        <f t="shared" si="22"/>
        <v>103.125</v>
      </c>
      <c r="AB41" s="51"/>
      <c r="AC41" s="43">
        <f t="shared" si="19"/>
        <v>0</v>
      </c>
      <c r="AD41" s="32">
        <v>21</v>
      </c>
      <c r="AE41" s="26">
        <f>25-(AD41*$AE$94)+$AE$94</f>
        <v>16.525423728813557</v>
      </c>
      <c r="AF41" s="31"/>
      <c r="AG41" s="14"/>
      <c r="AH41" s="31"/>
      <c r="AI41" s="14"/>
      <c r="AJ41" s="31"/>
      <c r="AK41" s="14"/>
      <c r="AL41" s="43">
        <f t="shared" si="20"/>
        <v>16.525423728813557</v>
      </c>
      <c r="AM41" s="46">
        <f t="shared" si="21"/>
        <v>119.65042372881356</v>
      </c>
    </row>
    <row r="42" spans="1:39" x14ac:dyDescent="0.25">
      <c r="A42" s="3">
        <v>38</v>
      </c>
      <c r="B42" s="3" t="s">
        <v>29</v>
      </c>
      <c r="C42" s="3" t="s">
        <v>9</v>
      </c>
      <c r="D42" s="3">
        <v>2002</v>
      </c>
      <c r="E42" s="1" t="s">
        <v>352</v>
      </c>
      <c r="F42" s="2"/>
      <c r="G42" s="2"/>
      <c r="H42" s="38"/>
      <c r="I42" s="38"/>
      <c r="J42" s="38"/>
      <c r="K42" s="14">
        <v>0</v>
      </c>
      <c r="L42" s="14">
        <v>0</v>
      </c>
      <c r="M42" s="14">
        <v>0</v>
      </c>
      <c r="N42" s="14">
        <v>0</v>
      </c>
      <c r="O42" s="14">
        <f t="shared" si="15"/>
        <v>0</v>
      </c>
      <c r="P42" s="41">
        <f t="shared" si="16"/>
        <v>0</v>
      </c>
      <c r="Q42" s="32">
        <v>39</v>
      </c>
      <c r="R42" s="38">
        <v>48</v>
      </c>
      <c r="S42" s="38"/>
      <c r="T42" s="31"/>
      <c r="U42" s="26">
        <f>100-(Q42*$U$94)+$U$94</f>
        <v>20.833333333333332</v>
      </c>
      <c r="V42" s="26">
        <f>100-(R42*$V$94)+$V$94</f>
        <v>17.543859649122815</v>
      </c>
      <c r="W42" s="26">
        <v>0</v>
      </c>
      <c r="X42" s="26">
        <f t="shared" si="17"/>
        <v>0</v>
      </c>
      <c r="Y42" s="41">
        <f t="shared" si="18"/>
        <v>38.377192982456151</v>
      </c>
      <c r="Z42" s="51">
        <v>32</v>
      </c>
      <c r="AA42" s="43">
        <f t="shared" si="22"/>
        <v>77.34375</v>
      </c>
      <c r="AB42" s="51"/>
      <c r="AC42" s="43">
        <f t="shared" si="19"/>
        <v>0</v>
      </c>
      <c r="AD42" s="32"/>
      <c r="AE42" s="26"/>
      <c r="AF42" s="31"/>
      <c r="AG42" s="14"/>
      <c r="AH42" s="31"/>
      <c r="AI42" s="14"/>
      <c r="AJ42" s="31"/>
      <c r="AK42" s="14"/>
      <c r="AL42" s="43">
        <f t="shared" si="20"/>
        <v>0</v>
      </c>
      <c r="AM42" s="46">
        <f t="shared" si="21"/>
        <v>115.72094298245615</v>
      </c>
    </row>
    <row r="43" spans="1:39" x14ac:dyDescent="0.25">
      <c r="A43" s="3">
        <v>39</v>
      </c>
      <c r="B43" s="1" t="s">
        <v>308</v>
      </c>
      <c r="C43" s="1" t="s">
        <v>12</v>
      </c>
      <c r="D43" s="1">
        <v>2000</v>
      </c>
      <c r="E43" s="1" t="s">
        <v>236</v>
      </c>
      <c r="F43" s="60"/>
      <c r="G43" s="2"/>
      <c r="H43" s="38"/>
      <c r="I43" s="38"/>
      <c r="J43" s="38"/>
      <c r="K43" s="14">
        <v>0</v>
      </c>
      <c r="L43" s="14">
        <v>0</v>
      </c>
      <c r="M43" s="14">
        <v>0</v>
      </c>
      <c r="N43" s="14">
        <v>0</v>
      </c>
      <c r="O43" s="14">
        <f t="shared" si="15"/>
        <v>0</v>
      </c>
      <c r="P43" s="41">
        <f t="shared" si="16"/>
        <v>0</v>
      </c>
      <c r="Q43" s="32">
        <v>30</v>
      </c>
      <c r="R43" s="38"/>
      <c r="S43" s="38"/>
      <c r="T43" s="31"/>
      <c r="U43" s="26">
        <f>100-(Q43*$U$94)+$U$94</f>
        <v>39.583333333333329</v>
      </c>
      <c r="V43" s="26">
        <v>0</v>
      </c>
      <c r="W43" s="26">
        <v>0</v>
      </c>
      <c r="X43" s="26">
        <f t="shared" si="17"/>
        <v>0</v>
      </c>
      <c r="Y43" s="41">
        <f t="shared" si="18"/>
        <v>39.583333333333329</v>
      </c>
      <c r="Z43" s="51">
        <v>44</v>
      </c>
      <c r="AA43" s="43">
        <f t="shared" si="22"/>
        <v>49.21875</v>
      </c>
      <c r="AB43" s="51"/>
      <c r="AC43" s="43">
        <f t="shared" si="19"/>
        <v>0</v>
      </c>
      <c r="AD43" s="32">
        <v>16</v>
      </c>
      <c r="AE43" s="26">
        <f>25-(AD43*$AE$94)+$AE$94</f>
        <v>18.64406779661017</v>
      </c>
      <c r="AF43" s="31"/>
      <c r="AG43" s="14"/>
      <c r="AH43" s="31"/>
      <c r="AI43" s="14"/>
      <c r="AJ43" s="31"/>
      <c r="AK43" s="14"/>
      <c r="AL43" s="43">
        <f t="shared" si="20"/>
        <v>18.64406779661017</v>
      </c>
      <c r="AM43" s="46">
        <f t="shared" si="21"/>
        <v>107.4461511299435</v>
      </c>
    </row>
    <row r="44" spans="1:39" x14ac:dyDescent="0.25">
      <c r="A44" s="3">
        <v>40</v>
      </c>
      <c r="B44" s="1" t="s">
        <v>90</v>
      </c>
      <c r="C44" s="22" t="s">
        <v>232</v>
      </c>
      <c r="D44" s="22">
        <v>2002</v>
      </c>
      <c r="E44" s="1" t="s">
        <v>352</v>
      </c>
      <c r="F44" s="2"/>
      <c r="G44" s="2"/>
      <c r="H44" s="38"/>
      <c r="I44" s="38"/>
      <c r="J44" s="38"/>
      <c r="K44" s="14">
        <v>0</v>
      </c>
      <c r="L44" s="14">
        <v>0</v>
      </c>
      <c r="M44" s="14">
        <v>0</v>
      </c>
      <c r="N44" s="14">
        <v>0</v>
      </c>
      <c r="O44" s="14">
        <f t="shared" si="15"/>
        <v>0</v>
      </c>
      <c r="P44" s="41">
        <f t="shared" si="16"/>
        <v>0</v>
      </c>
      <c r="Q44" s="32"/>
      <c r="R44" s="38"/>
      <c r="S44" s="38"/>
      <c r="T44" s="48"/>
      <c r="U44" s="26">
        <v>0</v>
      </c>
      <c r="V44" s="26">
        <v>0</v>
      </c>
      <c r="W44" s="26">
        <v>0</v>
      </c>
      <c r="X44" s="26">
        <f t="shared" si="17"/>
        <v>0</v>
      </c>
      <c r="Y44" s="41">
        <f t="shared" si="18"/>
        <v>0</v>
      </c>
      <c r="Z44" s="51">
        <v>25</v>
      </c>
      <c r="AA44" s="43">
        <f t="shared" si="22"/>
        <v>93.75</v>
      </c>
      <c r="AB44" s="51"/>
      <c r="AC44" s="43">
        <f t="shared" si="19"/>
        <v>0</v>
      </c>
      <c r="AD44" s="32"/>
      <c r="AE44" s="26"/>
      <c r="AF44" s="31">
        <v>16</v>
      </c>
      <c r="AG44" s="14">
        <f>25-(AF44*$AG$94)+$AG$94</f>
        <v>7.1428571428571432</v>
      </c>
      <c r="AH44" s="31"/>
      <c r="AI44" s="14"/>
      <c r="AJ44" s="31"/>
      <c r="AK44" s="14"/>
      <c r="AL44" s="43">
        <f t="shared" si="20"/>
        <v>7.1428571428571432</v>
      </c>
      <c r="AM44" s="46">
        <f t="shared" si="21"/>
        <v>100.89285714285714</v>
      </c>
    </row>
    <row r="45" spans="1:39" x14ac:dyDescent="0.25">
      <c r="A45" s="3">
        <v>41</v>
      </c>
      <c r="B45" s="22" t="s">
        <v>267</v>
      </c>
      <c r="C45" s="1" t="s">
        <v>23</v>
      </c>
      <c r="D45" s="1">
        <v>2001</v>
      </c>
      <c r="E45" s="1" t="s">
        <v>352</v>
      </c>
      <c r="F45" s="2"/>
      <c r="G45" s="2"/>
      <c r="H45" s="38"/>
      <c r="I45" s="38"/>
      <c r="J45" s="38"/>
      <c r="K45" s="14">
        <v>0</v>
      </c>
      <c r="L45" s="14">
        <v>0</v>
      </c>
      <c r="M45" s="14">
        <v>0</v>
      </c>
      <c r="N45" s="14">
        <v>0</v>
      </c>
      <c r="O45" s="14">
        <f t="shared" si="15"/>
        <v>0</v>
      </c>
      <c r="P45" s="41">
        <f t="shared" si="16"/>
        <v>0</v>
      </c>
      <c r="Q45" s="32">
        <v>45</v>
      </c>
      <c r="R45" s="38"/>
      <c r="S45" s="38"/>
      <c r="T45" s="48"/>
      <c r="U45" s="26">
        <f>100-(Q45*$U$94)+$U$94</f>
        <v>8.3333333333333339</v>
      </c>
      <c r="V45" s="26">
        <v>0</v>
      </c>
      <c r="W45" s="26">
        <v>0</v>
      </c>
      <c r="X45" s="26">
        <f t="shared" si="17"/>
        <v>0</v>
      </c>
      <c r="Y45" s="41">
        <f t="shared" si="18"/>
        <v>8.3333333333333339</v>
      </c>
      <c r="Z45" s="51">
        <v>35</v>
      </c>
      <c r="AA45" s="43">
        <f t="shared" si="22"/>
        <v>70.3125</v>
      </c>
      <c r="AB45" s="51"/>
      <c r="AC45" s="43">
        <f t="shared" si="19"/>
        <v>0</v>
      </c>
      <c r="AD45" s="32">
        <v>27</v>
      </c>
      <c r="AE45" s="26">
        <f>25-(AD45*$AE$94)+$AE$94</f>
        <v>13.983050847457628</v>
      </c>
      <c r="AF45" s="31"/>
      <c r="AG45" s="14"/>
      <c r="AH45" s="31"/>
      <c r="AI45" s="14"/>
      <c r="AJ45" s="31"/>
      <c r="AK45" s="14"/>
      <c r="AL45" s="43">
        <f t="shared" si="20"/>
        <v>13.983050847457628</v>
      </c>
      <c r="AM45" s="46">
        <f t="shared" si="21"/>
        <v>92.628884180790962</v>
      </c>
    </row>
    <row r="46" spans="1:39" x14ac:dyDescent="0.25">
      <c r="A46" s="3">
        <v>42</v>
      </c>
      <c r="B46" s="1" t="s">
        <v>427</v>
      </c>
      <c r="C46" s="1" t="s">
        <v>10</v>
      </c>
      <c r="D46" s="1">
        <v>2001</v>
      </c>
      <c r="E46" s="1" t="s">
        <v>352</v>
      </c>
      <c r="F46" s="2"/>
      <c r="G46" s="2"/>
      <c r="H46" s="38">
        <v>15</v>
      </c>
      <c r="I46" s="38"/>
      <c r="J46" s="38"/>
      <c r="K46" s="14">
        <v>0</v>
      </c>
      <c r="L46" s="14">
        <v>0</v>
      </c>
      <c r="M46" s="14">
        <f>50-(H46*$M$94)+$M$94</f>
        <v>16.666666666666664</v>
      </c>
      <c r="N46" s="14">
        <v>0</v>
      </c>
      <c r="O46" s="14">
        <f t="shared" si="15"/>
        <v>0</v>
      </c>
      <c r="P46" s="41">
        <f t="shared" si="16"/>
        <v>16.666666666666664</v>
      </c>
      <c r="Q46" s="32"/>
      <c r="R46" s="38"/>
      <c r="S46" s="38"/>
      <c r="T46" s="48"/>
      <c r="U46" s="26">
        <v>0</v>
      </c>
      <c r="V46" s="26">
        <v>0</v>
      </c>
      <c r="W46" s="26">
        <v>0</v>
      </c>
      <c r="X46" s="26">
        <f t="shared" si="17"/>
        <v>0</v>
      </c>
      <c r="Y46" s="41">
        <f t="shared" si="18"/>
        <v>0</v>
      </c>
      <c r="Z46" s="51">
        <v>38</v>
      </c>
      <c r="AA46" s="43">
        <f t="shared" si="22"/>
        <v>63.28125</v>
      </c>
      <c r="AB46" s="51"/>
      <c r="AC46" s="43">
        <f t="shared" si="19"/>
        <v>0</v>
      </c>
      <c r="AD46" s="32">
        <v>36</v>
      </c>
      <c r="AE46" s="26">
        <f>25-(AD46*$AE$94)+$AE$94</f>
        <v>10.16949152542373</v>
      </c>
      <c r="AF46" s="31">
        <v>19</v>
      </c>
      <c r="AG46" s="14">
        <f>25-(AF46*$AG$94)+$AG$94</f>
        <v>3.5714285714285703</v>
      </c>
      <c r="AH46" s="31"/>
      <c r="AI46" s="14"/>
      <c r="AJ46" s="31"/>
      <c r="AK46" s="14"/>
      <c r="AL46" s="43">
        <f t="shared" si="20"/>
        <v>10.16949152542373</v>
      </c>
      <c r="AM46" s="46">
        <f t="shared" si="21"/>
        <v>90.11740819209038</v>
      </c>
    </row>
    <row r="47" spans="1:39" x14ac:dyDescent="0.25">
      <c r="A47" s="3">
        <v>43</v>
      </c>
      <c r="B47" s="1" t="s">
        <v>393</v>
      </c>
      <c r="C47" s="1" t="s">
        <v>10</v>
      </c>
      <c r="D47" s="1">
        <v>2001</v>
      </c>
      <c r="E47" s="1" t="s">
        <v>352</v>
      </c>
      <c r="F47" s="2"/>
      <c r="G47" s="2"/>
      <c r="H47" s="38"/>
      <c r="I47" s="38">
        <v>17</v>
      </c>
      <c r="J47" s="38"/>
      <c r="K47" s="14">
        <v>0</v>
      </c>
      <c r="L47" s="14">
        <v>0</v>
      </c>
      <c r="M47" s="14">
        <v>0</v>
      </c>
      <c r="N47" s="14">
        <f>50-(I47*$N$94)+$N$94</f>
        <v>22.413793103448278</v>
      </c>
      <c r="O47" s="14">
        <f t="shared" si="15"/>
        <v>0</v>
      </c>
      <c r="P47" s="41">
        <f t="shared" si="16"/>
        <v>22.413793103448278</v>
      </c>
      <c r="Q47" s="32">
        <v>35</v>
      </c>
      <c r="R47" s="38"/>
      <c r="S47" s="38">
        <v>50</v>
      </c>
      <c r="T47" s="48"/>
      <c r="U47" s="26">
        <f>100-(Q47*$U$94)+$U$94</f>
        <v>29.166666666666661</v>
      </c>
      <c r="V47" s="26">
        <v>0</v>
      </c>
      <c r="W47" s="26">
        <f>100-(S47*$W$94)+$W$94</f>
        <v>32.87671232876712</v>
      </c>
      <c r="X47" s="26">
        <f t="shared" si="17"/>
        <v>0</v>
      </c>
      <c r="Y47" s="41">
        <f t="shared" si="18"/>
        <v>62.043378995433784</v>
      </c>
      <c r="Z47" s="51"/>
      <c r="AA47" s="43">
        <v>0</v>
      </c>
      <c r="AB47" s="51"/>
      <c r="AC47" s="43">
        <f t="shared" si="19"/>
        <v>0</v>
      </c>
      <c r="AD47" s="32">
        <v>47</v>
      </c>
      <c r="AE47" s="26">
        <f>25-(AD47*$AE$94)+$AE$94</f>
        <v>5.5084745762711869</v>
      </c>
      <c r="AF47" s="31"/>
      <c r="AG47" s="14"/>
      <c r="AH47" s="31"/>
      <c r="AI47" s="14"/>
      <c r="AJ47" s="31"/>
      <c r="AK47" s="14"/>
      <c r="AL47" s="43">
        <f t="shared" si="20"/>
        <v>5.5084745762711869</v>
      </c>
      <c r="AM47" s="46">
        <f t="shared" si="21"/>
        <v>89.965646675153252</v>
      </c>
    </row>
    <row r="48" spans="1:39" x14ac:dyDescent="0.25">
      <c r="A48" s="3">
        <v>44</v>
      </c>
      <c r="B48" s="3" t="s">
        <v>415</v>
      </c>
      <c r="C48" s="3" t="s">
        <v>201</v>
      </c>
      <c r="D48" s="3">
        <v>2001</v>
      </c>
      <c r="E48" s="1" t="s">
        <v>352</v>
      </c>
      <c r="F48" s="2">
        <v>18</v>
      </c>
      <c r="G48" s="2"/>
      <c r="H48" s="38"/>
      <c r="I48" s="38"/>
      <c r="J48" s="38"/>
      <c r="K48" s="14">
        <f>50-(F48*$K$94)+$K$94</f>
        <v>14.583333333333334</v>
      </c>
      <c r="L48" s="14">
        <v>0</v>
      </c>
      <c r="M48" s="14">
        <v>0</v>
      </c>
      <c r="N48" s="14">
        <v>0</v>
      </c>
      <c r="O48" s="14">
        <f t="shared" si="15"/>
        <v>0</v>
      </c>
      <c r="P48" s="41">
        <f t="shared" si="16"/>
        <v>14.583333333333334</v>
      </c>
      <c r="Q48" s="32">
        <v>28</v>
      </c>
      <c r="R48" s="38">
        <v>50</v>
      </c>
      <c r="S48" s="38">
        <v>59</v>
      </c>
      <c r="T48" s="48"/>
      <c r="U48" s="26">
        <f>100-(Q48*$U$94)+$U$94</f>
        <v>43.75</v>
      </c>
      <c r="V48" s="26">
        <f>100-(R48*$V$94)+$V$94</f>
        <v>14.035087719298254</v>
      </c>
      <c r="W48" s="26">
        <f>100-(S48*$W$94)+$W$94</f>
        <v>20.547945205479461</v>
      </c>
      <c r="X48" s="26">
        <f t="shared" si="17"/>
        <v>0</v>
      </c>
      <c r="Y48" s="41">
        <f t="shared" si="18"/>
        <v>64.297945205479465</v>
      </c>
      <c r="Z48" s="51"/>
      <c r="AA48" s="43">
        <v>0</v>
      </c>
      <c r="AB48" s="51"/>
      <c r="AC48" s="43">
        <f t="shared" si="19"/>
        <v>0</v>
      </c>
      <c r="AD48" s="32">
        <v>44</v>
      </c>
      <c r="AE48" s="26">
        <f>25-(AD48*$AE$94)+$AE$94</f>
        <v>6.7796610169491522</v>
      </c>
      <c r="AF48" s="31"/>
      <c r="AG48" s="14"/>
      <c r="AH48" s="31"/>
      <c r="AI48" s="14"/>
      <c r="AJ48" s="31"/>
      <c r="AK48" s="14"/>
      <c r="AL48" s="43">
        <f t="shared" si="20"/>
        <v>6.7796610169491522</v>
      </c>
      <c r="AM48" s="46">
        <f t="shared" si="21"/>
        <v>85.660939555761942</v>
      </c>
    </row>
    <row r="49" spans="1:39" x14ac:dyDescent="0.25">
      <c r="A49" s="3">
        <v>45</v>
      </c>
      <c r="B49" s="1" t="s">
        <v>422</v>
      </c>
      <c r="C49" s="1" t="s">
        <v>232</v>
      </c>
      <c r="D49" s="1">
        <v>2000</v>
      </c>
      <c r="E49" s="3" t="s">
        <v>236</v>
      </c>
      <c r="F49" s="2"/>
      <c r="G49" s="2"/>
      <c r="H49" s="38"/>
      <c r="I49" s="38"/>
      <c r="J49" s="38"/>
      <c r="K49" s="14">
        <v>0</v>
      </c>
      <c r="L49" s="14">
        <v>0</v>
      </c>
      <c r="M49" s="14">
        <v>0</v>
      </c>
      <c r="N49" s="14">
        <v>0</v>
      </c>
      <c r="O49" s="14">
        <f t="shared" si="15"/>
        <v>0</v>
      </c>
      <c r="P49" s="41">
        <f t="shared" si="16"/>
        <v>0</v>
      </c>
      <c r="Q49" s="32">
        <v>29</v>
      </c>
      <c r="R49" s="38">
        <v>33</v>
      </c>
      <c r="S49" s="38"/>
      <c r="T49" s="31"/>
      <c r="U49" s="26">
        <f>100-(Q49*$U$94)+$U$94</f>
        <v>41.666666666666664</v>
      </c>
      <c r="V49" s="26">
        <f>100-(R49*$V$94)+$V$94</f>
        <v>43.859649122807021</v>
      </c>
      <c r="W49" s="26">
        <v>0</v>
      </c>
      <c r="X49" s="26">
        <f t="shared" si="17"/>
        <v>0</v>
      </c>
      <c r="Y49" s="41">
        <f t="shared" si="18"/>
        <v>85.526315789473685</v>
      </c>
      <c r="Z49" s="51"/>
      <c r="AA49" s="43">
        <v>0</v>
      </c>
      <c r="AB49" s="51"/>
      <c r="AC49" s="43">
        <f t="shared" si="19"/>
        <v>0</v>
      </c>
      <c r="AD49" s="32"/>
      <c r="AE49" s="26"/>
      <c r="AF49" s="31"/>
      <c r="AG49" s="14"/>
      <c r="AH49" s="31"/>
      <c r="AI49" s="14"/>
      <c r="AJ49" s="31"/>
      <c r="AK49" s="14"/>
      <c r="AL49" s="43">
        <f t="shared" si="20"/>
        <v>0</v>
      </c>
      <c r="AM49" s="46">
        <f t="shared" si="21"/>
        <v>85.526315789473685</v>
      </c>
    </row>
    <row r="50" spans="1:39" x14ac:dyDescent="0.25">
      <c r="A50" s="3">
        <v>46</v>
      </c>
      <c r="B50" s="1" t="s">
        <v>22</v>
      </c>
      <c r="C50" s="1" t="s">
        <v>15</v>
      </c>
      <c r="D50" s="1">
        <v>2001</v>
      </c>
      <c r="E50" s="1" t="s">
        <v>352</v>
      </c>
      <c r="F50" s="59"/>
      <c r="G50" s="2"/>
      <c r="H50" s="38">
        <v>9</v>
      </c>
      <c r="I50" s="38"/>
      <c r="J50" s="38"/>
      <c r="K50" s="14">
        <v>0</v>
      </c>
      <c r="L50" s="14">
        <v>0</v>
      </c>
      <c r="M50" s="14">
        <f>50-(H50*$M$94)+$M$94</f>
        <v>30.952380952380953</v>
      </c>
      <c r="N50" s="14">
        <v>0</v>
      </c>
      <c r="O50" s="14">
        <f t="shared" si="15"/>
        <v>0</v>
      </c>
      <c r="P50" s="41">
        <f t="shared" si="16"/>
        <v>30.952380952380953</v>
      </c>
      <c r="Q50" s="32"/>
      <c r="R50" s="38"/>
      <c r="S50" s="38"/>
      <c r="T50" s="31"/>
      <c r="U50" s="26">
        <v>0</v>
      </c>
      <c r="V50" s="26">
        <v>0</v>
      </c>
      <c r="W50" s="26">
        <v>0</v>
      </c>
      <c r="X50" s="26">
        <f t="shared" si="17"/>
        <v>0</v>
      </c>
      <c r="Y50" s="41">
        <f t="shared" si="18"/>
        <v>0</v>
      </c>
      <c r="Z50" s="51">
        <v>42</v>
      </c>
      <c r="AA50" s="43">
        <f>150-(Z50*$AA$94)+$AA$94</f>
        <v>53.90625</v>
      </c>
      <c r="AB50" s="51"/>
      <c r="AC50" s="43">
        <f t="shared" si="19"/>
        <v>0</v>
      </c>
      <c r="AD50" s="32"/>
      <c r="AE50" s="26"/>
      <c r="AF50" s="31"/>
      <c r="AG50" s="14"/>
      <c r="AH50" s="31"/>
      <c r="AI50" s="14"/>
      <c r="AJ50" s="31"/>
      <c r="AK50" s="14"/>
      <c r="AL50" s="43">
        <f t="shared" si="20"/>
        <v>0</v>
      </c>
      <c r="AM50" s="46">
        <f t="shared" si="21"/>
        <v>84.858630952380949</v>
      </c>
    </row>
    <row r="51" spans="1:39" x14ac:dyDescent="0.25">
      <c r="A51" s="3">
        <v>47</v>
      </c>
      <c r="B51" s="1" t="s">
        <v>44</v>
      </c>
      <c r="C51" s="1" t="s">
        <v>77</v>
      </c>
      <c r="D51" s="1">
        <v>2003</v>
      </c>
      <c r="E51" s="1" t="s">
        <v>352</v>
      </c>
      <c r="F51" s="2"/>
      <c r="G51" s="2"/>
      <c r="H51" s="38"/>
      <c r="I51" s="38"/>
      <c r="J51" s="38"/>
      <c r="K51" s="14">
        <v>0</v>
      </c>
      <c r="L51" s="14">
        <v>0</v>
      </c>
      <c r="M51" s="14">
        <v>0</v>
      </c>
      <c r="N51" s="14">
        <v>0</v>
      </c>
      <c r="O51" s="14">
        <f t="shared" si="15"/>
        <v>0</v>
      </c>
      <c r="P51" s="41">
        <f t="shared" si="16"/>
        <v>0</v>
      </c>
      <c r="Q51" s="32"/>
      <c r="R51" s="38">
        <v>52</v>
      </c>
      <c r="S51" s="38"/>
      <c r="T51" s="48"/>
      <c r="U51" s="26">
        <v>0</v>
      </c>
      <c r="V51" s="26">
        <f>100-(R51*$V$94)+$V$94</f>
        <v>10.526315789473692</v>
      </c>
      <c r="W51" s="26">
        <v>0</v>
      </c>
      <c r="X51" s="26">
        <f t="shared" si="17"/>
        <v>0</v>
      </c>
      <c r="Y51" s="41">
        <f t="shared" si="18"/>
        <v>10.526315789473692</v>
      </c>
      <c r="Z51" s="51">
        <v>39</v>
      </c>
      <c r="AA51" s="43">
        <f>150-(Z51*$AA$94)+$AA$94</f>
        <v>60.9375</v>
      </c>
      <c r="AB51" s="51"/>
      <c r="AC51" s="43">
        <f t="shared" si="19"/>
        <v>0</v>
      </c>
      <c r="AD51" s="32"/>
      <c r="AE51" s="26"/>
      <c r="AF51" s="31"/>
      <c r="AG51" s="14"/>
      <c r="AH51" s="31">
        <v>7</v>
      </c>
      <c r="AI51" s="14">
        <f>25-(AH51*$AI$94)+$AI$94</f>
        <v>10</v>
      </c>
      <c r="AJ51" s="31"/>
      <c r="AK51" s="14"/>
      <c r="AL51" s="43">
        <f t="shared" si="20"/>
        <v>10</v>
      </c>
      <c r="AM51" s="46">
        <f t="shared" si="21"/>
        <v>81.463815789473699</v>
      </c>
    </row>
    <row r="52" spans="1:39" x14ac:dyDescent="0.25">
      <c r="A52" s="3">
        <v>48</v>
      </c>
      <c r="B52" s="22" t="s">
        <v>84</v>
      </c>
      <c r="C52" s="1" t="s">
        <v>148</v>
      </c>
      <c r="D52" s="1">
        <v>2002</v>
      </c>
      <c r="E52" s="1" t="s">
        <v>236</v>
      </c>
      <c r="F52" s="2"/>
      <c r="G52" s="2"/>
      <c r="H52" s="38"/>
      <c r="I52" s="38"/>
      <c r="J52" s="38"/>
      <c r="K52" s="14">
        <v>0</v>
      </c>
      <c r="L52" s="14">
        <v>0</v>
      </c>
      <c r="M52" s="14">
        <v>0</v>
      </c>
      <c r="N52" s="14">
        <v>0</v>
      </c>
      <c r="O52" s="14">
        <f t="shared" si="15"/>
        <v>0</v>
      </c>
      <c r="P52" s="41">
        <f t="shared" si="16"/>
        <v>0</v>
      </c>
      <c r="Q52" s="32"/>
      <c r="R52" s="38"/>
      <c r="S52" s="38"/>
      <c r="T52" s="48"/>
      <c r="U52" s="26">
        <v>0</v>
      </c>
      <c r="V52" s="26">
        <v>0</v>
      </c>
      <c r="W52" s="26">
        <v>0</v>
      </c>
      <c r="X52" s="26">
        <f t="shared" si="17"/>
        <v>0</v>
      </c>
      <c r="Y52" s="41">
        <f t="shared" si="18"/>
        <v>0</v>
      </c>
      <c r="Z52" s="51">
        <v>34</v>
      </c>
      <c r="AA52" s="43">
        <f>150-(Z52*$AA$94)+$AA$94</f>
        <v>72.65625</v>
      </c>
      <c r="AB52" s="51"/>
      <c r="AC52" s="43">
        <f t="shared" si="19"/>
        <v>0</v>
      </c>
      <c r="AD52" s="32"/>
      <c r="AE52" s="26"/>
      <c r="AF52" s="31">
        <v>18</v>
      </c>
      <c r="AG52" s="14">
        <f>25-(AF52*$AG$94)+$AG$94</f>
        <v>4.7619047619047636</v>
      </c>
      <c r="AH52" s="31"/>
      <c r="AI52" s="14"/>
      <c r="AJ52" s="31"/>
      <c r="AK52" s="14"/>
      <c r="AL52" s="43">
        <f t="shared" si="20"/>
        <v>4.7619047619047636</v>
      </c>
      <c r="AM52" s="46">
        <f t="shared" si="21"/>
        <v>77.418154761904759</v>
      </c>
    </row>
    <row r="53" spans="1:39" x14ac:dyDescent="0.25">
      <c r="A53" s="3">
        <v>49</v>
      </c>
      <c r="B53" s="1" t="s">
        <v>218</v>
      </c>
      <c r="C53" s="1" t="s">
        <v>203</v>
      </c>
      <c r="D53" s="1">
        <v>2000</v>
      </c>
      <c r="E53" s="1" t="s">
        <v>236</v>
      </c>
      <c r="F53" s="2"/>
      <c r="G53" s="2"/>
      <c r="H53" s="38"/>
      <c r="I53" s="38"/>
      <c r="J53" s="38"/>
      <c r="K53" s="14">
        <v>0</v>
      </c>
      <c r="L53" s="14">
        <v>0</v>
      </c>
      <c r="M53" s="14">
        <v>0</v>
      </c>
      <c r="N53" s="14">
        <v>0</v>
      </c>
      <c r="O53" s="14">
        <f t="shared" si="15"/>
        <v>0</v>
      </c>
      <c r="P53" s="41">
        <f t="shared" si="16"/>
        <v>0</v>
      </c>
      <c r="Q53" s="32">
        <v>12</v>
      </c>
      <c r="R53" s="38"/>
      <c r="S53" s="38"/>
      <c r="T53" s="48"/>
      <c r="U53" s="26">
        <f>100-(Q53*$U$94)+$U$94</f>
        <v>77.083333333333329</v>
      </c>
      <c r="V53" s="26">
        <v>0</v>
      </c>
      <c r="W53" s="26">
        <v>0</v>
      </c>
      <c r="X53" s="26">
        <f t="shared" si="17"/>
        <v>0</v>
      </c>
      <c r="Y53" s="41">
        <f t="shared" si="18"/>
        <v>77.083333333333329</v>
      </c>
      <c r="Z53" s="51"/>
      <c r="AA53" s="43">
        <v>0</v>
      </c>
      <c r="AB53" s="51"/>
      <c r="AC53" s="43">
        <f t="shared" si="19"/>
        <v>0</v>
      </c>
      <c r="AD53" s="32"/>
      <c r="AE53" s="26"/>
      <c r="AF53" s="31"/>
      <c r="AG53" s="14"/>
      <c r="AH53" s="31"/>
      <c r="AI53" s="14"/>
      <c r="AJ53" s="31"/>
      <c r="AK53" s="14"/>
      <c r="AL53" s="43">
        <f t="shared" si="20"/>
        <v>0</v>
      </c>
      <c r="AM53" s="46">
        <f t="shared" si="21"/>
        <v>77.083333333333329</v>
      </c>
    </row>
    <row r="54" spans="1:39" x14ac:dyDescent="0.25">
      <c r="A54" s="3">
        <v>50</v>
      </c>
      <c r="B54" s="1" t="s">
        <v>282</v>
      </c>
      <c r="C54" s="1" t="s">
        <v>42</v>
      </c>
      <c r="D54" s="1">
        <v>1999</v>
      </c>
      <c r="E54" s="1" t="s">
        <v>236</v>
      </c>
      <c r="F54" s="2"/>
      <c r="G54" s="2"/>
      <c r="H54" s="38"/>
      <c r="I54" s="38"/>
      <c r="J54" s="38"/>
      <c r="K54" s="14">
        <v>0</v>
      </c>
      <c r="L54" s="14">
        <v>0</v>
      </c>
      <c r="M54" s="14">
        <v>0</v>
      </c>
      <c r="N54" s="14">
        <v>0</v>
      </c>
      <c r="O54" s="14">
        <f t="shared" si="15"/>
        <v>0</v>
      </c>
      <c r="P54" s="41">
        <f t="shared" si="16"/>
        <v>0</v>
      </c>
      <c r="Q54" s="32"/>
      <c r="R54" s="38"/>
      <c r="S54" s="38"/>
      <c r="T54" s="48"/>
      <c r="U54" s="26">
        <v>0</v>
      </c>
      <c r="V54" s="26">
        <v>0</v>
      </c>
      <c r="W54" s="26">
        <v>0</v>
      </c>
      <c r="X54" s="26">
        <f t="shared" si="17"/>
        <v>0</v>
      </c>
      <c r="Y54" s="41">
        <f t="shared" si="18"/>
        <v>0</v>
      </c>
      <c r="Z54" s="51">
        <v>40</v>
      </c>
      <c r="AA54" s="43">
        <f t="shared" ref="AA54:AA59" si="23">150-(Z54*$AA$94)+$AA$94</f>
        <v>58.59375</v>
      </c>
      <c r="AB54" s="51"/>
      <c r="AC54" s="43">
        <f t="shared" si="19"/>
        <v>0</v>
      </c>
      <c r="AD54" s="32">
        <v>20</v>
      </c>
      <c r="AE54" s="26">
        <f>25-(AD54*$AE$94)+$AE$94</f>
        <v>16.949152542372882</v>
      </c>
      <c r="AF54" s="31"/>
      <c r="AG54" s="14"/>
      <c r="AH54" s="31"/>
      <c r="AI54" s="14"/>
      <c r="AJ54" s="31"/>
      <c r="AK54" s="14"/>
      <c r="AL54" s="43">
        <f t="shared" si="20"/>
        <v>16.949152542372882</v>
      </c>
      <c r="AM54" s="46">
        <f t="shared" si="21"/>
        <v>75.542902542372886</v>
      </c>
    </row>
    <row r="55" spans="1:39" x14ac:dyDescent="0.25">
      <c r="A55" s="3">
        <v>51</v>
      </c>
      <c r="B55" s="1" t="s">
        <v>418</v>
      </c>
      <c r="C55" s="1" t="s">
        <v>77</v>
      </c>
      <c r="D55" s="1">
        <v>2001</v>
      </c>
      <c r="E55" s="1" t="s">
        <v>352</v>
      </c>
      <c r="F55" s="2"/>
      <c r="G55" s="2"/>
      <c r="H55" s="38">
        <v>16</v>
      </c>
      <c r="I55" s="38"/>
      <c r="J55" s="38"/>
      <c r="K55" s="14">
        <v>0</v>
      </c>
      <c r="L55" s="14">
        <v>0</v>
      </c>
      <c r="M55" s="14">
        <f>50-(H55*$M$94)+$M$94</f>
        <v>14.285714285714286</v>
      </c>
      <c r="N55" s="14">
        <v>0</v>
      </c>
      <c r="O55" s="14">
        <f t="shared" si="15"/>
        <v>0</v>
      </c>
      <c r="P55" s="41">
        <f t="shared" si="16"/>
        <v>14.285714285714286</v>
      </c>
      <c r="Q55" s="32"/>
      <c r="R55" s="38">
        <v>56</v>
      </c>
      <c r="S55" s="38">
        <v>67</v>
      </c>
      <c r="T55" s="48"/>
      <c r="U55" s="26">
        <v>0</v>
      </c>
      <c r="V55" s="26">
        <f>100-(R55*$V$94)+$V$94</f>
        <v>3.5087719298245688</v>
      </c>
      <c r="W55" s="26">
        <f>100-(S55*$W$94)+$W$94</f>
        <v>9.5890410958904191</v>
      </c>
      <c r="X55" s="26">
        <f t="shared" si="17"/>
        <v>0</v>
      </c>
      <c r="Y55" s="41">
        <f t="shared" si="18"/>
        <v>13.097813025714988</v>
      </c>
      <c r="Z55" s="51">
        <v>50</v>
      </c>
      <c r="AA55" s="43">
        <f t="shared" si="23"/>
        <v>35.15625</v>
      </c>
      <c r="AB55" s="51"/>
      <c r="AC55" s="43">
        <f t="shared" si="19"/>
        <v>0</v>
      </c>
      <c r="AD55" s="32">
        <v>55</v>
      </c>
      <c r="AE55" s="26">
        <f>25-(AD55*$AE$94)+$AE$94</f>
        <v>2.1186440677966125</v>
      </c>
      <c r="AF55" s="31"/>
      <c r="AG55" s="14"/>
      <c r="AH55" s="31">
        <v>6</v>
      </c>
      <c r="AI55" s="14">
        <f>25-(AH55*$AI$94)+$AI$94</f>
        <v>12.5</v>
      </c>
      <c r="AJ55" s="31"/>
      <c r="AK55" s="14"/>
      <c r="AL55" s="43">
        <f t="shared" si="20"/>
        <v>12.5</v>
      </c>
      <c r="AM55" s="46">
        <f t="shared" si="21"/>
        <v>75.039777311429276</v>
      </c>
    </row>
    <row r="56" spans="1:39" x14ac:dyDescent="0.25">
      <c r="A56" s="3">
        <v>52</v>
      </c>
      <c r="B56" s="1" t="s">
        <v>407</v>
      </c>
      <c r="C56" s="1" t="s">
        <v>31</v>
      </c>
      <c r="D56" s="1">
        <v>2001</v>
      </c>
      <c r="E56" s="1" t="s">
        <v>352</v>
      </c>
      <c r="F56" s="2"/>
      <c r="G56" s="2"/>
      <c r="H56" s="38"/>
      <c r="I56" s="38">
        <v>22</v>
      </c>
      <c r="J56" s="38"/>
      <c r="K56" s="14">
        <v>0</v>
      </c>
      <c r="L56" s="14">
        <v>0</v>
      </c>
      <c r="M56" s="14">
        <v>0</v>
      </c>
      <c r="N56" s="14">
        <f>50-(I56*$N$94)+$N$94</f>
        <v>13.793103448275863</v>
      </c>
      <c r="O56" s="14">
        <f t="shared" si="15"/>
        <v>0</v>
      </c>
      <c r="P56" s="41">
        <f t="shared" si="16"/>
        <v>13.793103448275863</v>
      </c>
      <c r="Q56" s="32"/>
      <c r="R56" s="38"/>
      <c r="S56" s="38">
        <v>66</v>
      </c>
      <c r="T56" s="48"/>
      <c r="U56" s="26">
        <v>0</v>
      </c>
      <c r="V56" s="26">
        <v>0</v>
      </c>
      <c r="W56" s="26">
        <f>100-(S56*$W$94)+$W$94</f>
        <v>10.958904109589053</v>
      </c>
      <c r="X56" s="26">
        <f t="shared" si="17"/>
        <v>0</v>
      </c>
      <c r="Y56" s="41">
        <f t="shared" si="18"/>
        <v>10.958904109589053</v>
      </c>
      <c r="Z56" s="51">
        <v>47</v>
      </c>
      <c r="AA56" s="43">
        <f t="shared" si="23"/>
        <v>42.1875</v>
      </c>
      <c r="AB56" s="51"/>
      <c r="AC56" s="43">
        <f t="shared" si="19"/>
        <v>0</v>
      </c>
      <c r="AD56" s="32">
        <v>46</v>
      </c>
      <c r="AE56" s="26">
        <f>25-(AD56*$AE$94)+$AE$94</f>
        <v>5.9322033898305087</v>
      </c>
      <c r="AF56" s="31"/>
      <c r="AG56" s="14"/>
      <c r="AH56" s="31"/>
      <c r="AI56" s="14"/>
      <c r="AJ56" s="31"/>
      <c r="AK56" s="14"/>
      <c r="AL56" s="43">
        <f t="shared" si="20"/>
        <v>5.9322033898305087</v>
      </c>
      <c r="AM56" s="46">
        <f t="shared" si="21"/>
        <v>72.871710947695419</v>
      </c>
    </row>
    <row r="57" spans="1:39" x14ac:dyDescent="0.25">
      <c r="A57" s="3">
        <v>53</v>
      </c>
      <c r="B57" s="1" t="s">
        <v>147</v>
      </c>
      <c r="C57" s="1" t="s">
        <v>148</v>
      </c>
      <c r="D57" s="1">
        <v>2003</v>
      </c>
      <c r="E57" s="3" t="s">
        <v>352</v>
      </c>
      <c r="F57" s="2"/>
      <c r="G57" s="2"/>
      <c r="H57" s="38"/>
      <c r="I57" s="38"/>
      <c r="J57" s="38"/>
      <c r="K57" s="14">
        <v>0</v>
      </c>
      <c r="L57" s="14">
        <v>0</v>
      </c>
      <c r="M57" s="14">
        <v>0</v>
      </c>
      <c r="N57" s="14">
        <v>0</v>
      </c>
      <c r="O57" s="14">
        <f t="shared" si="15"/>
        <v>0</v>
      </c>
      <c r="P57" s="41">
        <f t="shared" si="16"/>
        <v>0</v>
      </c>
      <c r="Q57" s="32"/>
      <c r="R57" s="38"/>
      <c r="S57" s="38"/>
      <c r="T57" s="31"/>
      <c r="U57" s="26">
        <v>0</v>
      </c>
      <c r="V57" s="26">
        <v>0</v>
      </c>
      <c r="W57" s="26">
        <v>0</v>
      </c>
      <c r="X57" s="26">
        <f t="shared" si="17"/>
        <v>0</v>
      </c>
      <c r="Y57" s="41">
        <f t="shared" si="18"/>
        <v>0</v>
      </c>
      <c r="Z57" s="51">
        <v>36</v>
      </c>
      <c r="AA57" s="43">
        <f t="shared" si="23"/>
        <v>67.96875</v>
      </c>
      <c r="AB57" s="51"/>
      <c r="AC57" s="43">
        <f t="shared" si="19"/>
        <v>0</v>
      </c>
      <c r="AD57" s="32"/>
      <c r="AE57" s="26"/>
      <c r="AF57" s="31"/>
      <c r="AG57" s="14"/>
      <c r="AH57" s="31"/>
      <c r="AI57" s="14"/>
      <c r="AJ57" s="31"/>
      <c r="AK57" s="14"/>
      <c r="AL57" s="43">
        <f t="shared" si="20"/>
        <v>0</v>
      </c>
      <c r="AM57" s="46">
        <f t="shared" si="21"/>
        <v>67.96875</v>
      </c>
    </row>
    <row r="58" spans="1:39" x14ac:dyDescent="0.25">
      <c r="A58" s="3">
        <v>54</v>
      </c>
      <c r="B58" s="3" t="s">
        <v>27</v>
      </c>
      <c r="C58" s="3" t="s">
        <v>243</v>
      </c>
      <c r="D58" s="3">
        <v>2003</v>
      </c>
      <c r="E58" s="1" t="s">
        <v>352</v>
      </c>
      <c r="F58" s="2"/>
      <c r="G58" s="2">
        <v>6</v>
      </c>
      <c r="H58" s="38"/>
      <c r="I58" s="38"/>
      <c r="J58" s="38"/>
      <c r="K58" s="14">
        <v>0</v>
      </c>
      <c r="L58" s="14">
        <f>50-(G58*$L$94)+$L$94</f>
        <v>25</v>
      </c>
      <c r="M58" s="14">
        <v>0</v>
      </c>
      <c r="N58" s="14">
        <v>0</v>
      </c>
      <c r="O58" s="14">
        <f t="shared" si="15"/>
        <v>0</v>
      </c>
      <c r="P58" s="41">
        <f t="shared" si="16"/>
        <v>25</v>
      </c>
      <c r="Q58" s="32"/>
      <c r="R58" s="38"/>
      <c r="S58" s="38"/>
      <c r="T58" s="48"/>
      <c r="U58" s="26">
        <v>0</v>
      </c>
      <c r="V58" s="26">
        <v>0</v>
      </c>
      <c r="W58" s="26">
        <v>0</v>
      </c>
      <c r="X58" s="26">
        <f t="shared" si="17"/>
        <v>0</v>
      </c>
      <c r="Y58" s="41">
        <f t="shared" si="18"/>
        <v>0</v>
      </c>
      <c r="Z58" s="51">
        <v>49</v>
      </c>
      <c r="AA58" s="43">
        <f t="shared" si="23"/>
        <v>37.5</v>
      </c>
      <c r="AB58" s="51"/>
      <c r="AC58" s="43">
        <f t="shared" si="19"/>
        <v>0</v>
      </c>
      <c r="AD58" s="32"/>
      <c r="AE58" s="26"/>
      <c r="AF58" s="31"/>
      <c r="AG58" s="14"/>
      <c r="AH58" s="31"/>
      <c r="AI58" s="14"/>
      <c r="AJ58" s="31"/>
      <c r="AK58" s="14"/>
      <c r="AL58" s="43">
        <f t="shared" si="20"/>
        <v>0</v>
      </c>
      <c r="AM58" s="46">
        <f t="shared" si="21"/>
        <v>62.5</v>
      </c>
    </row>
    <row r="59" spans="1:39" x14ac:dyDescent="0.25">
      <c r="A59" s="3">
        <v>55</v>
      </c>
      <c r="B59" s="22" t="s">
        <v>402</v>
      </c>
      <c r="C59" s="1" t="s">
        <v>77</v>
      </c>
      <c r="D59" s="1">
        <v>2001</v>
      </c>
      <c r="E59" s="1" t="s">
        <v>352</v>
      </c>
      <c r="F59" s="2"/>
      <c r="G59" s="2"/>
      <c r="H59" s="38">
        <v>15</v>
      </c>
      <c r="I59" s="38"/>
      <c r="J59" s="38"/>
      <c r="K59" s="14">
        <v>0</v>
      </c>
      <c r="L59" s="14">
        <v>0</v>
      </c>
      <c r="M59" s="14">
        <f>50-(H59*$M$94)+$M$94</f>
        <v>16.666666666666664</v>
      </c>
      <c r="N59" s="14">
        <v>0</v>
      </c>
      <c r="O59" s="14">
        <f t="shared" si="15"/>
        <v>0</v>
      </c>
      <c r="P59" s="41">
        <f t="shared" si="16"/>
        <v>16.666666666666664</v>
      </c>
      <c r="Q59" s="32"/>
      <c r="R59" s="38"/>
      <c r="S59" s="38"/>
      <c r="T59" s="48"/>
      <c r="U59" s="26">
        <v>0</v>
      </c>
      <c r="V59" s="26">
        <v>0</v>
      </c>
      <c r="W59" s="26">
        <v>0</v>
      </c>
      <c r="X59" s="26">
        <f t="shared" si="17"/>
        <v>0</v>
      </c>
      <c r="Y59" s="41">
        <f t="shared" si="18"/>
        <v>0</v>
      </c>
      <c r="Z59" s="51">
        <v>53</v>
      </c>
      <c r="AA59" s="43">
        <f t="shared" si="23"/>
        <v>28.125</v>
      </c>
      <c r="AB59" s="51"/>
      <c r="AC59" s="43">
        <f t="shared" si="19"/>
        <v>0</v>
      </c>
      <c r="AD59" s="32">
        <v>51</v>
      </c>
      <c r="AE59" s="26">
        <f>25-(AD59*$AE$94)+$AE$94</f>
        <v>3.8135593220338997</v>
      </c>
      <c r="AF59" s="31"/>
      <c r="AG59" s="14"/>
      <c r="AH59" s="31">
        <v>4</v>
      </c>
      <c r="AI59" s="14">
        <f>25-(AH59*$AI$94)+$AI$94</f>
        <v>17.5</v>
      </c>
      <c r="AJ59" s="31"/>
      <c r="AK59" s="14"/>
      <c r="AL59" s="43">
        <f t="shared" si="20"/>
        <v>17.5</v>
      </c>
      <c r="AM59" s="46">
        <f t="shared" si="21"/>
        <v>62.291666666666664</v>
      </c>
    </row>
    <row r="60" spans="1:39" x14ac:dyDescent="0.25">
      <c r="A60" s="3">
        <v>56</v>
      </c>
      <c r="B60" s="1" t="s">
        <v>413</v>
      </c>
      <c r="C60" s="1" t="s">
        <v>414</v>
      </c>
      <c r="D60" s="1">
        <v>1999</v>
      </c>
      <c r="E60" s="3" t="s">
        <v>236</v>
      </c>
      <c r="F60" s="2">
        <v>17</v>
      </c>
      <c r="G60" s="2"/>
      <c r="H60" s="38"/>
      <c r="I60" s="38"/>
      <c r="J60" s="38"/>
      <c r="K60" s="14">
        <f>50-(F60*$K$94)+$K$94</f>
        <v>16.666666666666661</v>
      </c>
      <c r="L60" s="14">
        <v>0</v>
      </c>
      <c r="M60" s="14">
        <v>0</v>
      </c>
      <c r="N60" s="14">
        <v>0</v>
      </c>
      <c r="O60" s="14">
        <f t="shared" si="15"/>
        <v>0</v>
      </c>
      <c r="P60" s="41">
        <f t="shared" si="16"/>
        <v>16.666666666666661</v>
      </c>
      <c r="Q60" s="32">
        <v>37</v>
      </c>
      <c r="R60" s="38">
        <v>47</v>
      </c>
      <c r="S60" s="38"/>
      <c r="T60" s="48"/>
      <c r="U60" s="26">
        <f>100-(Q60*$U$94)+$U$94</f>
        <v>24.999999999999989</v>
      </c>
      <c r="V60" s="26">
        <f>100-(R60*$V$94)+$V$94</f>
        <v>19.298245614035089</v>
      </c>
      <c r="W60" s="26">
        <v>0</v>
      </c>
      <c r="X60" s="26">
        <f t="shared" si="17"/>
        <v>0</v>
      </c>
      <c r="Y60" s="41">
        <f t="shared" si="18"/>
        <v>44.298245614035082</v>
      </c>
      <c r="Z60" s="51"/>
      <c r="AA60" s="43">
        <v>0</v>
      </c>
      <c r="AB60" s="51"/>
      <c r="AC60" s="43">
        <f t="shared" si="19"/>
        <v>0</v>
      </c>
      <c r="AD60" s="32"/>
      <c r="AE60" s="26"/>
      <c r="AF60" s="31"/>
      <c r="AG60" s="14"/>
      <c r="AH60" s="31"/>
      <c r="AI60" s="14"/>
      <c r="AJ60" s="31"/>
      <c r="AK60" s="14"/>
      <c r="AL60" s="43">
        <f t="shared" si="20"/>
        <v>0</v>
      </c>
      <c r="AM60" s="46">
        <f t="shared" si="21"/>
        <v>60.964912280701739</v>
      </c>
    </row>
    <row r="61" spans="1:39" x14ac:dyDescent="0.25">
      <c r="A61" s="3">
        <v>57</v>
      </c>
      <c r="B61" s="15" t="s">
        <v>30</v>
      </c>
      <c r="C61" s="1" t="s">
        <v>370</v>
      </c>
      <c r="D61" s="1">
        <v>2002</v>
      </c>
      <c r="E61" s="1" t="s">
        <v>352</v>
      </c>
      <c r="F61" s="2"/>
      <c r="G61" s="2"/>
      <c r="H61" s="38"/>
      <c r="I61" s="38"/>
      <c r="J61" s="38"/>
      <c r="K61" s="14">
        <v>0</v>
      </c>
      <c r="L61" s="14">
        <v>0</v>
      </c>
      <c r="M61" s="14">
        <v>0</v>
      </c>
      <c r="N61" s="14">
        <v>0</v>
      </c>
      <c r="O61" s="14">
        <f t="shared" si="15"/>
        <v>0</v>
      </c>
      <c r="P61" s="41">
        <f t="shared" si="16"/>
        <v>0</v>
      </c>
      <c r="Q61" s="32"/>
      <c r="R61" s="38">
        <v>46</v>
      </c>
      <c r="S61" s="38"/>
      <c r="T61" s="48"/>
      <c r="U61" s="26">
        <v>0</v>
      </c>
      <c r="V61" s="26">
        <f>100-(R61*$V$94)+$V$94</f>
        <v>21.052631578947377</v>
      </c>
      <c r="W61" s="26">
        <v>0</v>
      </c>
      <c r="X61" s="26">
        <f t="shared" si="17"/>
        <v>0</v>
      </c>
      <c r="Y61" s="41">
        <f t="shared" si="18"/>
        <v>21.052631578947377</v>
      </c>
      <c r="Z61" s="51">
        <v>48</v>
      </c>
      <c r="AA61" s="43">
        <f t="shared" ref="AA61:AA66" si="24">150-(Z61*$AA$94)+$AA$94</f>
        <v>39.84375</v>
      </c>
      <c r="AB61" s="51"/>
      <c r="AC61" s="43">
        <f t="shared" si="19"/>
        <v>0</v>
      </c>
      <c r="AD61" s="32"/>
      <c r="AE61" s="26"/>
      <c r="AF61" s="31"/>
      <c r="AG61" s="14"/>
      <c r="AH61" s="31"/>
      <c r="AI61" s="14"/>
      <c r="AJ61" s="31"/>
      <c r="AK61" s="14"/>
      <c r="AL61" s="43">
        <f t="shared" si="20"/>
        <v>0</v>
      </c>
      <c r="AM61" s="46">
        <f t="shared" si="21"/>
        <v>60.896381578947377</v>
      </c>
    </row>
    <row r="62" spans="1:39" x14ac:dyDescent="0.25">
      <c r="A62" s="3">
        <v>58</v>
      </c>
      <c r="B62" s="3" t="s">
        <v>149</v>
      </c>
      <c r="C62" s="3" t="s">
        <v>13</v>
      </c>
      <c r="D62" s="3">
        <v>2003</v>
      </c>
      <c r="E62" s="3" t="s">
        <v>352</v>
      </c>
      <c r="F62" s="59"/>
      <c r="G62" s="2"/>
      <c r="H62" s="38"/>
      <c r="I62" s="38">
        <v>10</v>
      </c>
      <c r="J62" s="38"/>
      <c r="K62" s="14">
        <v>0</v>
      </c>
      <c r="L62" s="14">
        <v>0</v>
      </c>
      <c r="M62" s="14">
        <v>0</v>
      </c>
      <c r="N62" s="14">
        <f>50-(I62*$N$94)+$N$94</f>
        <v>34.482758620689658</v>
      </c>
      <c r="O62" s="14">
        <f t="shared" si="15"/>
        <v>0</v>
      </c>
      <c r="P62" s="41">
        <f t="shared" si="16"/>
        <v>34.482758620689658</v>
      </c>
      <c r="Q62" s="32"/>
      <c r="R62" s="38"/>
      <c r="S62" s="38"/>
      <c r="T62" s="31"/>
      <c r="U62" s="26">
        <v>0</v>
      </c>
      <c r="V62" s="26">
        <v>0</v>
      </c>
      <c r="W62" s="26">
        <v>0</v>
      </c>
      <c r="X62" s="26">
        <f t="shared" si="17"/>
        <v>0</v>
      </c>
      <c r="Y62" s="41">
        <f t="shared" si="18"/>
        <v>0</v>
      </c>
      <c r="Z62" s="51">
        <v>57</v>
      </c>
      <c r="AA62" s="43">
        <f t="shared" si="24"/>
        <v>18.75</v>
      </c>
      <c r="AB62" s="51"/>
      <c r="AC62" s="43">
        <f t="shared" si="19"/>
        <v>0</v>
      </c>
      <c r="AD62" s="32"/>
      <c r="AE62" s="26"/>
      <c r="AF62" s="31"/>
      <c r="AG62" s="14"/>
      <c r="AH62" s="31"/>
      <c r="AI62" s="14"/>
      <c r="AJ62" s="31"/>
      <c r="AK62" s="14"/>
      <c r="AL62" s="43">
        <f t="shared" si="20"/>
        <v>0</v>
      </c>
      <c r="AM62" s="46">
        <f t="shared" si="21"/>
        <v>53.232758620689658</v>
      </c>
    </row>
    <row r="63" spans="1:39" x14ac:dyDescent="0.25">
      <c r="A63" s="3">
        <v>59</v>
      </c>
      <c r="B63" s="1" t="s">
        <v>426</v>
      </c>
      <c r="C63" s="1" t="s">
        <v>8</v>
      </c>
      <c r="D63" s="1">
        <v>2001</v>
      </c>
      <c r="E63" s="1" t="s">
        <v>352</v>
      </c>
      <c r="F63" s="2"/>
      <c r="G63" s="2"/>
      <c r="H63" s="38"/>
      <c r="I63" s="38"/>
      <c r="J63" s="38"/>
      <c r="K63" s="14">
        <v>0</v>
      </c>
      <c r="L63" s="14">
        <v>0</v>
      </c>
      <c r="M63" s="14">
        <v>0</v>
      </c>
      <c r="N63" s="14">
        <v>0</v>
      </c>
      <c r="O63" s="14">
        <f t="shared" si="15"/>
        <v>0</v>
      </c>
      <c r="P63" s="41">
        <f t="shared" si="16"/>
        <v>0</v>
      </c>
      <c r="Q63" s="32">
        <v>44</v>
      </c>
      <c r="R63" s="38">
        <v>54</v>
      </c>
      <c r="S63" s="38">
        <v>62</v>
      </c>
      <c r="T63" s="48"/>
      <c r="U63" s="26">
        <f>100-(Q63*$U$94)+$U$94</f>
        <v>10.416666666666663</v>
      </c>
      <c r="V63" s="26">
        <f>100-(R63*$V$94)+$V$94</f>
        <v>7.0175438596491304</v>
      </c>
      <c r="W63" s="26">
        <f>100-(S63*$W$94)+$W$94</f>
        <v>16.43835616438356</v>
      </c>
      <c r="X63" s="26">
        <f t="shared" si="17"/>
        <v>0</v>
      </c>
      <c r="Y63" s="41">
        <f t="shared" si="18"/>
        <v>26.855022831050221</v>
      </c>
      <c r="Z63" s="51">
        <v>59</v>
      </c>
      <c r="AA63" s="43">
        <f t="shared" si="24"/>
        <v>14.0625</v>
      </c>
      <c r="AB63" s="51"/>
      <c r="AC63" s="43">
        <f t="shared" si="19"/>
        <v>0</v>
      </c>
      <c r="AD63" s="32">
        <v>32</v>
      </c>
      <c r="AE63" s="26">
        <f>25-(AD63*$AE$94)+$AE$94</f>
        <v>11.864406779661017</v>
      </c>
      <c r="AF63" s="31"/>
      <c r="AG63" s="14"/>
      <c r="AH63" s="31"/>
      <c r="AI63" s="14"/>
      <c r="AJ63" s="31"/>
      <c r="AK63" s="14"/>
      <c r="AL63" s="43">
        <f t="shared" si="20"/>
        <v>11.864406779661017</v>
      </c>
      <c r="AM63" s="46">
        <f t="shared" si="21"/>
        <v>52.781929610711238</v>
      </c>
    </row>
    <row r="64" spans="1:39" x14ac:dyDescent="0.25">
      <c r="A64" s="3">
        <v>60</v>
      </c>
      <c r="B64" s="22" t="s">
        <v>405</v>
      </c>
      <c r="C64" s="1" t="s">
        <v>23</v>
      </c>
      <c r="D64" s="1">
        <v>2002</v>
      </c>
      <c r="E64" s="1" t="s">
        <v>352</v>
      </c>
      <c r="F64" s="2"/>
      <c r="G64" s="2">
        <v>8</v>
      </c>
      <c r="H64" s="38"/>
      <c r="I64" s="38"/>
      <c r="J64" s="38"/>
      <c r="K64" s="14">
        <v>0</v>
      </c>
      <c r="L64" s="14">
        <f>50-(G64*$L$94)+$L$94</f>
        <v>15</v>
      </c>
      <c r="M64" s="14">
        <v>0</v>
      </c>
      <c r="N64" s="14">
        <v>0</v>
      </c>
      <c r="O64" s="14">
        <f t="shared" si="15"/>
        <v>0</v>
      </c>
      <c r="P64" s="41">
        <f t="shared" si="16"/>
        <v>15</v>
      </c>
      <c r="Q64" s="32">
        <v>47</v>
      </c>
      <c r="R64" s="38"/>
      <c r="S64" s="38">
        <v>63</v>
      </c>
      <c r="T64" s="48"/>
      <c r="U64" s="26">
        <f>100-(Q64*$U$94)+$U$94</f>
        <v>4.1666666666666625</v>
      </c>
      <c r="V64" s="26">
        <v>0</v>
      </c>
      <c r="W64" s="26">
        <f>100-(S64*$W$94)+$W$94</f>
        <v>15.06849315068494</v>
      </c>
      <c r="X64" s="26">
        <f t="shared" si="17"/>
        <v>0</v>
      </c>
      <c r="Y64" s="41">
        <f t="shared" si="18"/>
        <v>19.235159817351601</v>
      </c>
      <c r="Z64" s="51">
        <v>62</v>
      </c>
      <c r="AA64" s="43">
        <f t="shared" si="24"/>
        <v>7.03125</v>
      </c>
      <c r="AB64" s="51"/>
      <c r="AC64" s="43">
        <f t="shared" si="19"/>
        <v>0</v>
      </c>
      <c r="AD64" s="32">
        <v>40</v>
      </c>
      <c r="AE64" s="26">
        <f>25-(AD64*$AE$94)+$AE$94</f>
        <v>8.474576271186443</v>
      </c>
      <c r="AF64" s="31"/>
      <c r="AG64" s="14"/>
      <c r="AH64" s="31"/>
      <c r="AI64" s="14"/>
      <c r="AJ64" s="31"/>
      <c r="AK64" s="14"/>
      <c r="AL64" s="43">
        <f t="shared" si="20"/>
        <v>8.474576271186443</v>
      </c>
      <c r="AM64" s="46">
        <f t="shared" si="21"/>
        <v>49.740986088538044</v>
      </c>
    </row>
    <row r="65" spans="1:39" x14ac:dyDescent="0.25">
      <c r="A65" s="3">
        <v>61</v>
      </c>
      <c r="B65" s="1" t="s">
        <v>430</v>
      </c>
      <c r="C65" s="1" t="s">
        <v>431</v>
      </c>
      <c r="D65" s="1">
        <v>2002</v>
      </c>
      <c r="E65" s="1" t="s">
        <v>352</v>
      </c>
      <c r="F65" s="2"/>
      <c r="G65" s="2"/>
      <c r="H65" s="38"/>
      <c r="I65" s="38">
        <v>8</v>
      </c>
      <c r="J65" s="38"/>
      <c r="K65" s="14">
        <v>0</v>
      </c>
      <c r="L65" s="14">
        <v>0</v>
      </c>
      <c r="M65" s="14">
        <v>0</v>
      </c>
      <c r="N65" s="14">
        <f>50-(I65*$N$94)+$N$94</f>
        <v>37.931034482758626</v>
      </c>
      <c r="O65" s="14">
        <f t="shared" si="15"/>
        <v>0</v>
      </c>
      <c r="P65" s="41">
        <f t="shared" si="16"/>
        <v>37.931034482758626</v>
      </c>
      <c r="Q65" s="32"/>
      <c r="R65" s="38"/>
      <c r="S65" s="38"/>
      <c r="T65" s="48"/>
      <c r="U65" s="26">
        <v>0</v>
      </c>
      <c r="V65" s="26">
        <v>0</v>
      </c>
      <c r="W65" s="26">
        <v>0</v>
      </c>
      <c r="X65" s="26">
        <f t="shared" si="17"/>
        <v>0</v>
      </c>
      <c r="Y65" s="41">
        <f t="shared" si="18"/>
        <v>0</v>
      </c>
      <c r="Z65" s="51">
        <v>60</v>
      </c>
      <c r="AA65" s="43">
        <f t="shared" si="24"/>
        <v>11.71875</v>
      </c>
      <c r="AB65" s="51"/>
      <c r="AC65" s="43">
        <f t="shared" si="19"/>
        <v>0</v>
      </c>
      <c r="AD65" s="32"/>
      <c r="AE65" s="26"/>
      <c r="AF65" s="31"/>
      <c r="AG65" s="14"/>
      <c r="AH65" s="31"/>
      <c r="AI65" s="14"/>
      <c r="AJ65" s="31"/>
      <c r="AK65" s="14"/>
      <c r="AL65" s="43">
        <f t="shared" si="20"/>
        <v>0</v>
      </c>
      <c r="AM65" s="46">
        <f t="shared" si="21"/>
        <v>49.649784482758626</v>
      </c>
    </row>
    <row r="66" spans="1:39" x14ac:dyDescent="0.25">
      <c r="A66" s="3">
        <v>62</v>
      </c>
      <c r="B66" s="17" t="s">
        <v>398</v>
      </c>
      <c r="C66" s="1" t="s">
        <v>77</v>
      </c>
      <c r="D66" s="1">
        <v>2001</v>
      </c>
      <c r="E66" s="1" t="s">
        <v>352</v>
      </c>
      <c r="F66" s="2"/>
      <c r="G66" s="2"/>
      <c r="H66" s="38">
        <v>19</v>
      </c>
      <c r="I66" s="38"/>
      <c r="J66" s="38"/>
      <c r="K66" s="14">
        <v>0</v>
      </c>
      <c r="L66" s="14">
        <v>0</v>
      </c>
      <c r="M66" s="14">
        <f>50-(H66*$M$94)+$M$94</f>
        <v>7.1428571428571406</v>
      </c>
      <c r="N66" s="14">
        <v>0</v>
      </c>
      <c r="O66" s="14">
        <f t="shared" si="15"/>
        <v>0</v>
      </c>
      <c r="P66" s="41">
        <f t="shared" si="16"/>
        <v>7.1428571428571406</v>
      </c>
      <c r="Q66" s="32"/>
      <c r="R66" s="38"/>
      <c r="S66" s="38"/>
      <c r="T66" s="48"/>
      <c r="U66" s="26">
        <v>0</v>
      </c>
      <c r="V66" s="26">
        <v>0</v>
      </c>
      <c r="W66" s="26">
        <v>0</v>
      </c>
      <c r="X66" s="26">
        <f t="shared" si="17"/>
        <v>0</v>
      </c>
      <c r="Y66" s="41">
        <f t="shared" si="18"/>
        <v>0</v>
      </c>
      <c r="Z66" s="51">
        <v>54</v>
      </c>
      <c r="AA66" s="43">
        <f t="shared" si="24"/>
        <v>25.78125</v>
      </c>
      <c r="AB66" s="51"/>
      <c r="AC66" s="43">
        <f t="shared" si="19"/>
        <v>0</v>
      </c>
      <c r="AD66" s="32">
        <v>58</v>
      </c>
      <c r="AE66" s="26">
        <f>25-(AD66*$AE$94)+$AE$94</f>
        <v>0.84745762711864381</v>
      </c>
      <c r="AF66" s="31"/>
      <c r="AG66" s="14"/>
      <c r="AH66" s="31">
        <v>5</v>
      </c>
      <c r="AI66" s="14">
        <f>25-(AH66*$AI$94)+$AI$94</f>
        <v>15</v>
      </c>
      <c r="AJ66" s="31"/>
      <c r="AK66" s="14"/>
      <c r="AL66" s="43">
        <f t="shared" si="20"/>
        <v>15</v>
      </c>
      <c r="AM66" s="46">
        <f t="shared" si="21"/>
        <v>47.924107142857139</v>
      </c>
    </row>
    <row r="67" spans="1:39" x14ac:dyDescent="0.25">
      <c r="A67" s="3">
        <v>63</v>
      </c>
      <c r="B67" s="3" t="s">
        <v>410</v>
      </c>
      <c r="C67" s="3" t="s">
        <v>411</v>
      </c>
      <c r="D67" s="3"/>
      <c r="E67" s="33"/>
      <c r="F67" s="2">
        <v>2</v>
      </c>
      <c r="G67" s="2"/>
      <c r="H67" s="38"/>
      <c r="I67" s="38"/>
      <c r="J67" s="38"/>
      <c r="K67" s="14">
        <f>50-(F67*$K$94)+$K$94</f>
        <v>47.916666666666671</v>
      </c>
      <c r="L67" s="14">
        <v>0</v>
      </c>
      <c r="M67" s="14">
        <v>0</v>
      </c>
      <c r="N67" s="14">
        <v>0</v>
      </c>
      <c r="O67" s="14">
        <f t="shared" si="15"/>
        <v>0</v>
      </c>
      <c r="P67" s="41">
        <f t="shared" si="16"/>
        <v>47.916666666666671</v>
      </c>
      <c r="Q67" s="32"/>
      <c r="R67" s="38"/>
      <c r="S67" s="38"/>
      <c r="T67" s="48"/>
      <c r="U67" s="26">
        <v>0</v>
      </c>
      <c r="V67" s="26">
        <v>0</v>
      </c>
      <c r="W67" s="26">
        <v>0</v>
      </c>
      <c r="X67" s="26">
        <f t="shared" si="17"/>
        <v>0</v>
      </c>
      <c r="Y67" s="41">
        <f t="shared" si="18"/>
        <v>0</v>
      </c>
      <c r="Z67" s="51"/>
      <c r="AA67" s="43">
        <v>0</v>
      </c>
      <c r="AB67" s="51"/>
      <c r="AC67" s="43">
        <f t="shared" si="19"/>
        <v>0</v>
      </c>
      <c r="AD67" s="32"/>
      <c r="AE67" s="26"/>
      <c r="AF67" s="31"/>
      <c r="AG67" s="14"/>
      <c r="AH67" s="31"/>
      <c r="AI67" s="14"/>
      <c r="AJ67" s="31"/>
      <c r="AK67" s="14"/>
      <c r="AL67" s="43">
        <f t="shared" si="20"/>
        <v>0</v>
      </c>
      <c r="AM67" s="46">
        <f t="shared" si="21"/>
        <v>47.916666666666671</v>
      </c>
    </row>
    <row r="68" spans="1:39" x14ac:dyDescent="0.25">
      <c r="A68" s="3">
        <v>64</v>
      </c>
      <c r="B68" s="1" t="s">
        <v>287</v>
      </c>
      <c r="C68" s="1" t="s">
        <v>13</v>
      </c>
      <c r="D68" s="1">
        <v>1999</v>
      </c>
      <c r="E68" s="22" t="s">
        <v>236</v>
      </c>
      <c r="F68" s="2"/>
      <c r="G68" s="2"/>
      <c r="H68" s="38"/>
      <c r="I68" s="38"/>
      <c r="J68" s="38"/>
      <c r="K68" s="14">
        <v>0</v>
      </c>
      <c r="L68" s="14">
        <v>0</v>
      </c>
      <c r="M68" s="14">
        <v>0</v>
      </c>
      <c r="N68" s="14">
        <v>0</v>
      </c>
      <c r="O68" s="14">
        <f t="shared" si="15"/>
        <v>0</v>
      </c>
      <c r="P68" s="41">
        <f t="shared" si="16"/>
        <v>0</v>
      </c>
      <c r="Q68" s="32">
        <v>26</v>
      </c>
      <c r="R68" s="38"/>
      <c r="S68" s="38"/>
      <c r="T68" s="48"/>
      <c r="U68" s="26">
        <f>100-(Q68*$U$94)+$U$94</f>
        <v>47.916666666666664</v>
      </c>
      <c r="V68" s="26">
        <v>0</v>
      </c>
      <c r="W68" s="26">
        <v>0</v>
      </c>
      <c r="X68" s="26">
        <f t="shared" si="17"/>
        <v>0</v>
      </c>
      <c r="Y68" s="41">
        <f t="shared" si="18"/>
        <v>47.916666666666664</v>
      </c>
      <c r="Z68" s="51"/>
      <c r="AA68" s="43">
        <v>0</v>
      </c>
      <c r="AB68" s="51"/>
      <c r="AC68" s="43">
        <f t="shared" si="19"/>
        <v>0</v>
      </c>
      <c r="AD68" s="32"/>
      <c r="AE68" s="26"/>
      <c r="AF68" s="31"/>
      <c r="AG68" s="14"/>
      <c r="AH68" s="31"/>
      <c r="AI68" s="14"/>
      <c r="AJ68" s="31"/>
      <c r="AK68" s="14"/>
      <c r="AL68" s="43">
        <f t="shared" si="20"/>
        <v>0</v>
      </c>
      <c r="AM68" s="46">
        <f t="shared" si="21"/>
        <v>47.916666666666664</v>
      </c>
    </row>
    <row r="69" spans="1:39" x14ac:dyDescent="0.25">
      <c r="A69" s="3">
        <v>65</v>
      </c>
      <c r="B69" s="1" t="s">
        <v>146</v>
      </c>
      <c r="C69" s="1" t="s">
        <v>77</v>
      </c>
      <c r="D69" s="1">
        <v>2003</v>
      </c>
      <c r="E69" s="3" t="s">
        <v>352</v>
      </c>
      <c r="F69" s="2"/>
      <c r="G69" s="2"/>
      <c r="H69" s="38"/>
      <c r="I69" s="38"/>
      <c r="J69" s="38"/>
      <c r="K69" s="14">
        <v>0</v>
      </c>
      <c r="L69" s="14">
        <v>0</v>
      </c>
      <c r="M69" s="14">
        <v>0</v>
      </c>
      <c r="N69" s="14">
        <v>0</v>
      </c>
      <c r="O69" s="14">
        <f t="shared" ref="O69:O93" si="25">50-(J69*$O$94)+$O$94</f>
        <v>0</v>
      </c>
      <c r="P69" s="41">
        <f t="shared" ref="P69:P93" si="26">MAX(K69:O69)</f>
        <v>0</v>
      </c>
      <c r="Q69" s="32"/>
      <c r="R69" s="38"/>
      <c r="S69" s="38"/>
      <c r="T69" s="31"/>
      <c r="U69" s="26">
        <v>0</v>
      </c>
      <c r="V69" s="26">
        <v>0</v>
      </c>
      <c r="W69" s="26">
        <v>0</v>
      </c>
      <c r="X69" s="26">
        <f t="shared" ref="X69:X93" si="27">100-(T69*$X$94)+$X$94</f>
        <v>0</v>
      </c>
      <c r="Y69" s="41">
        <f t="shared" ref="Y69:Y93" si="28">LARGE(U69:X69,1)+LARGE(U69:X69,2)</f>
        <v>0</v>
      </c>
      <c r="Z69" s="51">
        <v>45</v>
      </c>
      <c r="AA69" s="43">
        <f>150-(Z69*$AA$94)+$AA$94</f>
        <v>46.875</v>
      </c>
      <c r="AB69" s="51"/>
      <c r="AC69" s="43">
        <f t="shared" ref="AC69:AC93" si="29">150-(AB69*$AC$94)+$AC$94</f>
        <v>0</v>
      </c>
      <c r="AD69" s="32"/>
      <c r="AE69" s="26"/>
      <c r="AF69" s="31"/>
      <c r="AG69" s="14"/>
      <c r="AH69" s="31"/>
      <c r="AI69" s="14"/>
      <c r="AJ69" s="31"/>
      <c r="AK69" s="14"/>
      <c r="AL69" s="43">
        <f t="shared" ref="AL69:AL93" si="30">MAX(AE69,AG69,AI69,AK69)</f>
        <v>0</v>
      </c>
      <c r="AM69" s="46">
        <f t="shared" ref="AM69:AM93" si="31">P69+Y69+AA69+AC69+AL69</f>
        <v>46.875</v>
      </c>
    </row>
    <row r="70" spans="1:39" x14ac:dyDescent="0.25">
      <c r="A70" s="3">
        <v>66</v>
      </c>
      <c r="B70" s="1" t="s">
        <v>395</v>
      </c>
      <c r="C70" s="1" t="s">
        <v>20</v>
      </c>
      <c r="D70" s="1"/>
      <c r="E70" s="1"/>
      <c r="F70" s="2"/>
      <c r="G70" s="2">
        <v>2</v>
      </c>
      <c r="H70" s="38"/>
      <c r="I70" s="38"/>
      <c r="J70" s="38"/>
      <c r="K70" s="14">
        <v>0</v>
      </c>
      <c r="L70" s="14">
        <f>50-(G70*$L$94)+$L$94</f>
        <v>45</v>
      </c>
      <c r="M70" s="14">
        <v>0</v>
      </c>
      <c r="N70" s="14">
        <v>0</v>
      </c>
      <c r="O70" s="14">
        <f t="shared" si="25"/>
        <v>0</v>
      </c>
      <c r="P70" s="41">
        <f t="shared" si="26"/>
        <v>45</v>
      </c>
      <c r="Q70" s="32"/>
      <c r="R70" s="38"/>
      <c r="S70" s="38"/>
      <c r="T70" s="48"/>
      <c r="U70" s="26">
        <v>0</v>
      </c>
      <c r="V70" s="26">
        <v>0</v>
      </c>
      <c r="W70" s="26">
        <v>0</v>
      </c>
      <c r="X70" s="26">
        <f t="shared" si="27"/>
        <v>0</v>
      </c>
      <c r="Y70" s="41">
        <f t="shared" si="28"/>
        <v>0</v>
      </c>
      <c r="Z70" s="51"/>
      <c r="AA70" s="43">
        <v>0</v>
      </c>
      <c r="AB70" s="51"/>
      <c r="AC70" s="43">
        <f t="shared" si="29"/>
        <v>0</v>
      </c>
      <c r="AD70" s="32"/>
      <c r="AE70" s="26"/>
      <c r="AF70" s="31"/>
      <c r="AG70" s="14"/>
      <c r="AH70" s="31"/>
      <c r="AI70" s="14"/>
      <c r="AJ70" s="31"/>
      <c r="AK70" s="14"/>
      <c r="AL70" s="43">
        <f t="shared" si="30"/>
        <v>0</v>
      </c>
      <c r="AM70" s="46">
        <f t="shared" si="31"/>
        <v>45</v>
      </c>
    </row>
    <row r="71" spans="1:39" x14ac:dyDescent="0.25">
      <c r="A71" s="3">
        <v>67</v>
      </c>
      <c r="B71" s="1" t="s">
        <v>396</v>
      </c>
      <c r="C71" s="1" t="s">
        <v>77</v>
      </c>
      <c r="D71" s="1">
        <v>2001</v>
      </c>
      <c r="E71" s="1" t="s">
        <v>352</v>
      </c>
      <c r="F71" s="2"/>
      <c r="G71" s="2"/>
      <c r="H71" s="38"/>
      <c r="I71" s="38"/>
      <c r="J71" s="38"/>
      <c r="K71" s="14">
        <v>0</v>
      </c>
      <c r="L71" s="14">
        <v>0</v>
      </c>
      <c r="M71" s="14">
        <v>0</v>
      </c>
      <c r="N71" s="14">
        <v>0</v>
      </c>
      <c r="O71" s="14">
        <f t="shared" si="25"/>
        <v>0</v>
      </c>
      <c r="P71" s="41">
        <f t="shared" si="26"/>
        <v>0</v>
      </c>
      <c r="Q71" s="32"/>
      <c r="R71" s="38">
        <v>55</v>
      </c>
      <c r="S71" s="38">
        <v>60</v>
      </c>
      <c r="T71" s="48"/>
      <c r="U71" s="26">
        <v>0</v>
      </c>
      <c r="V71" s="26">
        <f>100-(R71*$V$94)+$V$94</f>
        <v>5.2631578947368425</v>
      </c>
      <c r="W71" s="26">
        <f>100-(S71*$W$94)+$W$94</f>
        <v>19.178082191780828</v>
      </c>
      <c r="X71" s="26">
        <f t="shared" si="27"/>
        <v>0</v>
      </c>
      <c r="Y71" s="41">
        <f t="shared" si="28"/>
        <v>24.44124008651767</v>
      </c>
      <c r="Z71" s="51"/>
      <c r="AA71" s="43">
        <v>0</v>
      </c>
      <c r="AB71" s="51"/>
      <c r="AC71" s="43">
        <f t="shared" si="29"/>
        <v>0</v>
      </c>
      <c r="AD71" s="32">
        <v>37</v>
      </c>
      <c r="AE71" s="26">
        <f>25-(AD71*$AE$94)+$AE$94</f>
        <v>9.7457627118644066</v>
      </c>
      <c r="AF71" s="31"/>
      <c r="AG71" s="14"/>
      <c r="AH71" s="31">
        <v>3</v>
      </c>
      <c r="AI71" s="14">
        <f>25-(AH71*$AI$94)+$AI$94</f>
        <v>20</v>
      </c>
      <c r="AJ71" s="31"/>
      <c r="AK71" s="14"/>
      <c r="AL71" s="43">
        <f t="shared" si="30"/>
        <v>20</v>
      </c>
      <c r="AM71" s="46">
        <f t="shared" si="31"/>
        <v>44.441240086517666</v>
      </c>
    </row>
    <row r="72" spans="1:39" x14ac:dyDescent="0.25">
      <c r="A72" s="3">
        <v>68</v>
      </c>
      <c r="B72" s="3" t="s">
        <v>114</v>
      </c>
      <c r="C72" s="3" t="s">
        <v>139</v>
      </c>
      <c r="D72" s="3">
        <v>2003</v>
      </c>
      <c r="E72" s="1" t="s">
        <v>352</v>
      </c>
      <c r="F72" s="2"/>
      <c r="G72" s="2"/>
      <c r="H72" s="38"/>
      <c r="I72" s="38">
        <v>7</v>
      </c>
      <c r="J72" s="38"/>
      <c r="K72" s="14">
        <v>0</v>
      </c>
      <c r="L72" s="14">
        <v>0</v>
      </c>
      <c r="M72" s="14">
        <v>0</v>
      </c>
      <c r="N72" s="14">
        <f>50-(I72*$N$94)+$N$94</f>
        <v>39.655172413793103</v>
      </c>
      <c r="O72" s="14">
        <f t="shared" si="25"/>
        <v>0</v>
      </c>
      <c r="P72" s="41">
        <f t="shared" si="26"/>
        <v>39.655172413793103</v>
      </c>
      <c r="Q72" s="32"/>
      <c r="R72" s="38"/>
      <c r="S72" s="38"/>
      <c r="T72" s="48"/>
      <c r="U72" s="26">
        <v>0</v>
      </c>
      <c r="V72" s="26">
        <v>0</v>
      </c>
      <c r="W72" s="26">
        <v>0</v>
      </c>
      <c r="X72" s="26">
        <f t="shared" si="27"/>
        <v>0</v>
      </c>
      <c r="Y72" s="41">
        <f t="shared" si="28"/>
        <v>0</v>
      </c>
      <c r="Z72" s="51"/>
      <c r="AA72" s="43">
        <v>0</v>
      </c>
      <c r="AB72" s="51"/>
      <c r="AC72" s="43">
        <f t="shared" si="29"/>
        <v>0</v>
      </c>
      <c r="AD72" s="32"/>
      <c r="AE72" s="26"/>
      <c r="AF72" s="31"/>
      <c r="AG72" s="14"/>
      <c r="AH72" s="31"/>
      <c r="AI72" s="14"/>
      <c r="AJ72" s="31"/>
      <c r="AK72" s="14"/>
      <c r="AL72" s="43">
        <f t="shared" si="30"/>
        <v>0</v>
      </c>
      <c r="AM72" s="46">
        <f t="shared" si="31"/>
        <v>39.655172413793103</v>
      </c>
    </row>
    <row r="73" spans="1:39" x14ac:dyDescent="0.25">
      <c r="A73" s="3">
        <v>69</v>
      </c>
      <c r="B73" s="1" t="s">
        <v>423</v>
      </c>
      <c r="C73" s="1" t="s">
        <v>14</v>
      </c>
      <c r="D73" s="1">
        <v>2001</v>
      </c>
      <c r="E73" s="1" t="s">
        <v>352</v>
      </c>
      <c r="F73" s="59"/>
      <c r="G73" s="2"/>
      <c r="H73" s="38"/>
      <c r="I73" s="38"/>
      <c r="J73" s="38"/>
      <c r="K73" s="14">
        <v>0</v>
      </c>
      <c r="L73" s="14">
        <v>0</v>
      </c>
      <c r="M73" s="14">
        <v>0</v>
      </c>
      <c r="N73" s="14">
        <v>0</v>
      </c>
      <c r="O73" s="14">
        <f t="shared" si="25"/>
        <v>0</v>
      </c>
      <c r="P73" s="41">
        <f t="shared" si="26"/>
        <v>0</v>
      </c>
      <c r="Q73" s="32">
        <v>41</v>
      </c>
      <c r="R73" s="38">
        <v>49</v>
      </c>
      <c r="S73" s="38">
        <v>61</v>
      </c>
      <c r="T73" s="31"/>
      <c r="U73" s="26">
        <f>100-(Q73*$U$94)+$U$94</f>
        <v>16.666666666666661</v>
      </c>
      <c r="V73" s="26">
        <f>100-(R73*$V$94)+$V$94</f>
        <v>15.789473684210527</v>
      </c>
      <c r="W73" s="26">
        <f>100-(S73*$W$94)+$W$94</f>
        <v>17.808219178082194</v>
      </c>
      <c r="X73" s="26">
        <f t="shared" si="27"/>
        <v>0</v>
      </c>
      <c r="Y73" s="41">
        <f t="shared" si="28"/>
        <v>34.474885844748854</v>
      </c>
      <c r="Z73" s="51"/>
      <c r="AA73" s="43">
        <v>0</v>
      </c>
      <c r="AB73" s="51"/>
      <c r="AC73" s="43">
        <f t="shared" si="29"/>
        <v>0</v>
      </c>
      <c r="AD73" s="32">
        <v>48</v>
      </c>
      <c r="AE73" s="26">
        <f>25-(AD73*$AE$94)+$AE$94</f>
        <v>5.0847457627118651</v>
      </c>
      <c r="AF73" s="31"/>
      <c r="AG73" s="14"/>
      <c r="AH73" s="31"/>
      <c r="AI73" s="14"/>
      <c r="AJ73" s="31"/>
      <c r="AK73" s="14"/>
      <c r="AL73" s="43">
        <f t="shared" si="30"/>
        <v>5.0847457627118651</v>
      </c>
      <c r="AM73" s="46">
        <f t="shared" si="31"/>
        <v>39.559631607460716</v>
      </c>
    </row>
    <row r="74" spans="1:39" x14ac:dyDescent="0.25">
      <c r="A74" s="3">
        <v>70</v>
      </c>
      <c r="B74" s="22" t="s">
        <v>404</v>
      </c>
      <c r="C74" s="1" t="s">
        <v>42</v>
      </c>
      <c r="D74" s="1">
        <v>2001</v>
      </c>
      <c r="E74" s="1" t="s">
        <v>352</v>
      </c>
      <c r="F74" s="2"/>
      <c r="G74" s="2"/>
      <c r="H74" s="38"/>
      <c r="I74" s="38"/>
      <c r="J74" s="38"/>
      <c r="K74" s="14">
        <v>0</v>
      </c>
      <c r="L74" s="14">
        <v>0</v>
      </c>
      <c r="M74" s="14">
        <v>0</v>
      </c>
      <c r="N74" s="14">
        <v>0</v>
      </c>
      <c r="O74" s="14">
        <f t="shared" si="25"/>
        <v>0</v>
      </c>
      <c r="P74" s="41">
        <f t="shared" si="26"/>
        <v>0</v>
      </c>
      <c r="Q74" s="32">
        <v>38</v>
      </c>
      <c r="R74" s="38">
        <v>53</v>
      </c>
      <c r="S74" s="38"/>
      <c r="T74" s="48"/>
      <c r="U74" s="26">
        <f>100-(Q74*$U$94)+$U$94</f>
        <v>22.916666666666661</v>
      </c>
      <c r="V74" s="26">
        <f>100-(R74*$V$94)+$V$94</f>
        <v>8.7719298245614041</v>
      </c>
      <c r="W74" s="26">
        <v>0</v>
      </c>
      <c r="X74" s="26">
        <f t="shared" si="27"/>
        <v>0</v>
      </c>
      <c r="Y74" s="41">
        <f t="shared" si="28"/>
        <v>31.688596491228065</v>
      </c>
      <c r="Z74" s="51"/>
      <c r="AA74" s="43">
        <v>0</v>
      </c>
      <c r="AB74" s="51"/>
      <c r="AC74" s="43">
        <f t="shared" si="29"/>
        <v>0</v>
      </c>
      <c r="AD74" s="32">
        <v>54</v>
      </c>
      <c r="AE74" s="26">
        <f>25-(AD74*$AE$94)+$AE$94</f>
        <v>2.5423728813559343</v>
      </c>
      <c r="AF74" s="31"/>
      <c r="AG74" s="14"/>
      <c r="AH74" s="31"/>
      <c r="AI74" s="14"/>
      <c r="AJ74" s="31"/>
      <c r="AK74" s="14"/>
      <c r="AL74" s="43">
        <f t="shared" si="30"/>
        <v>2.5423728813559343</v>
      </c>
      <c r="AM74" s="46">
        <f t="shared" si="31"/>
        <v>34.230969372583999</v>
      </c>
    </row>
    <row r="75" spans="1:39" x14ac:dyDescent="0.25">
      <c r="A75" s="3">
        <v>71</v>
      </c>
      <c r="B75" s="1" t="s">
        <v>271</v>
      </c>
      <c r="C75" s="1" t="s">
        <v>12</v>
      </c>
      <c r="D75" s="1">
        <v>1999</v>
      </c>
      <c r="E75" s="3" t="s">
        <v>236</v>
      </c>
      <c r="F75" s="2"/>
      <c r="G75" s="2"/>
      <c r="H75" s="38"/>
      <c r="I75" s="38"/>
      <c r="J75" s="38"/>
      <c r="K75" s="14">
        <v>0</v>
      </c>
      <c r="L75" s="14">
        <v>0</v>
      </c>
      <c r="M75" s="14">
        <v>0</v>
      </c>
      <c r="N75" s="14">
        <v>0</v>
      </c>
      <c r="O75" s="14">
        <f t="shared" si="25"/>
        <v>0</v>
      </c>
      <c r="P75" s="41">
        <f t="shared" si="26"/>
        <v>0</v>
      </c>
      <c r="Q75" s="32"/>
      <c r="R75" s="38"/>
      <c r="S75" s="38"/>
      <c r="T75" s="31"/>
      <c r="U75" s="26">
        <v>0</v>
      </c>
      <c r="V75" s="26">
        <v>0</v>
      </c>
      <c r="W75" s="26">
        <v>0</v>
      </c>
      <c r="X75" s="26">
        <f t="shared" si="27"/>
        <v>0</v>
      </c>
      <c r="Y75" s="41">
        <f t="shared" si="28"/>
        <v>0</v>
      </c>
      <c r="Z75" s="51">
        <v>51</v>
      </c>
      <c r="AA75" s="43">
        <f>150-(Z75*$AA$94)+$AA$94</f>
        <v>32.8125</v>
      </c>
      <c r="AB75" s="51"/>
      <c r="AC75" s="43">
        <f t="shared" si="29"/>
        <v>0</v>
      </c>
      <c r="AD75" s="32"/>
      <c r="AE75" s="26"/>
      <c r="AF75" s="31"/>
      <c r="AG75" s="14"/>
      <c r="AH75" s="31"/>
      <c r="AI75" s="14"/>
      <c r="AJ75" s="31"/>
      <c r="AK75" s="14"/>
      <c r="AL75" s="43">
        <f t="shared" si="30"/>
        <v>0</v>
      </c>
      <c r="AM75" s="46">
        <f t="shared" si="31"/>
        <v>32.8125</v>
      </c>
    </row>
    <row r="76" spans="1:39" x14ac:dyDescent="0.25">
      <c r="A76" s="3">
        <v>72</v>
      </c>
      <c r="B76" s="1" t="s">
        <v>437</v>
      </c>
      <c r="C76" s="1" t="s">
        <v>370</v>
      </c>
      <c r="D76" s="1">
        <v>2001</v>
      </c>
      <c r="E76" s="3" t="s">
        <v>352</v>
      </c>
      <c r="F76" s="2"/>
      <c r="G76" s="2"/>
      <c r="H76" s="38"/>
      <c r="I76" s="38"/>
      <c r="J76" s="38"/>
      <c r="K76" s="14">
        <v>0</v>
      </c>
      <c r="L76" s="14">
        <v>0</v>
      </c>
      <c r="M76" s="14">
        <v>0</v>
      </c>
      <c r="N76" s="14">
        <v>0</v>
      </c>
      <c r="O76" s="14">
        <f t="shared" si="25"/>
        <v>0</v>
      </c>
      <c r="P76" s="41">
        <f t="shared" si="26"/>
        <v>0</v>
      </c>
      <c r="Q76" s="32"/>
      <c r="R76" s="38"/>
      <c r="S76" s="38"/>
      <c r="T76" s="31"/>
      <c r="U76" s="26">
        <v>0</v>
      </c>
      <c r="V76" s="26">
        <v>0</v>
      </c>
      <c r="W76" s="26">
        <v>0</v>
      </c>
      <c r="X76" s="26">
        <f t="shared" si="27"/>
        <v>0</v>
      </c>
      <c r="Y76" s="41">
        <f t="shared" si="28"/>
        <v>0</v>
      </c>
      <c r="Z76" s="51">
        <v>52</v>
      </c>
      <c r="AA76" s="43">
        <f>150-(Z76*$AA$94)+$AA$94</f>
        <v>30.46875</v>
      </c>
      <c r="AB76" s="51"/>
      <c r="AC76" s="43">
        <f t="shared" si="29"/>
        <v>0</v>
      </c>
      <c r="AD76" s="32"/>
      <c r="AE76" s="26"/>
      <c r="AF76" s="31"/>
      <c r="AG76" s="14"/>
      <c r="AH76" s="31"/>
      <c r="AI76" s="14"/>
      <c r="AJ76" s="31"/>
      <c r="AK76" s="14"/>
      <c r="AL76" s="43">
        <f t="shared" si="30"/>
        <v>0</v>
      </c>
      <c r="AM76" s="46">
        <f t="shared" si="31"/>
        <v>30.46875</v>
      </c>
    </row>
    <row r="77" spans="1:39" x14ac:dyDescent="0.25">
      <c r="A77" s="3">
        <v>73</v>
      </c>
      <c r="B77" s="1" t="s">
        <v>425</v>
      </c>
      <c r="C77" s="1" t="s">
        <v>6</v>
      </c>
      <c r="D77" s="1">
        <v>2001</v>
      </c>
      <c r="E77" s="1" t="s">
        <v>352</v>
      </c>
      <c r="F77" s="2"/>
      <c r="G77" s="2"/>
      <c r="H77" s="38"/>
      <c r="I77" s="38"/>
      <c r="J77" s="38"/>
      <c r="K77" s="14">
        <v>0</v>
      </c>
      <c r="L77" s="14">
        <v>0</v>
      </c>
      <c r="M77" s="14">
        <v>0</v>
      </c>
      <c r="N77" s="14">
        <v>0</v>
      </c>
      <c r="O77" s="14">
        <f t="shared" si="25"/>
        <v>0</v>
      </c>
      <c r="P77" s="41">
        <f t="shared" si="26"/>
        <v>0</v>
      </c>
      <c r="Q77" s="32">
        <v>43</v>
      </c>
      <c r="R77" s="38"/>
      <c r="S77" s="38">
        <v>68</v>
      </c>
      <c r="T77" s="48"/>
      <c r="U77" s="26">
        <f>100-(Q77*$U$94)+$U$94</f>
        <v>12.499999999999991</v>
      </c>
      <c r="V77" s="26">
        <v>0</v>
      </c>
      <c r="W77" s="26">
        <f>100-(S77*$W$94)+$W$94</f>
        <v>8.2191780821917853</v>
      </c>
      <c r="X77" s="26">
        <f t="shared" si="27"/>
        <v>0</v>
      </c>
      <c r="Y77" s="41">
        <f t="shared" si="28"/>
        <v>20.719178082191775</v>
      </c>
      <c r="Z77" s="51"/>
      <c r="AA77" s="43">
        <v>0</v>
      </c>
      <c r="AB77" s="51"/>
      <c r="AC77" s="43">
        <f t="shared" si="29"/>
        <v>0</v>
      </c>
      <c r="AD77" s="32">
        <v>42</v>
      </c>
      <c r="AE77" s="26">
        <f>25-(AD77*$AE$94)+$AE$94</f>
        <v>7.6271186440677958</v>
      </c>
      <c r="AF77" s="31"/>
      <c r="AG77" s="14"/>
      <c r="AH77" s="31"/>
      <c r="AI77" s="14"/>
      <c r="AJ77" s="31"/>
      <c r="AK77" s="14"/>
      <c r="AL77" s="43">
        <f t="shared" si="30"/>
        <v>7.6271186440677958</v>
      </c>
      <c r="AM77" s="46">
        <f t="shared" si="31"/>
        <v>28.34629672625957</v>
      </c>
    </row>
    <row r="78" spans="1:39" x14ac:dyDescent="0.25">
      <c r="A78" s="3">
        <v>74</v>
      </c>
      <c r="B78" s="1" t="s">
        <v>173</v>
      </c>
      <c r="C78" s="1" t="s">
        <v>13</v>
      </c>
      <c r="D78" s="1">
        <v>2001</v>
      </c>
      <c r="E78" s="3" t="s">
        <v>352</v>
      </c>
      <c r="F78" s="2"/>
      <c r="G78" s="2"/>
      <c r="H78" s="38">
        <v>14</v>
      </c>
      <c r="I78" s="38">
        <v>19</v>
      </c>
      <c r="J78" s="38"/>
      <c r="K78" s="14">
        <v>0</v>
      </c>
      <c r="L78" s="14">
        <v>0</v>
      </c>
      <c r="M78" s="14">
        <f>50-(H78*$M$94)+$M$94</f>
        <v>19.047619047619044</v>
      </c>
      <c r="N78" s="14">
        <f>50-(I78*$N$94)+$N$94</f>
        <v>18.965517241379317</v>
      </c>
      <c r="O78" s="14">
        <f t="shared" si="25"/>
        <v>0</v>
      </c>
      <c r="P78" s="41">
        <f t="shared" si="26"/>
        <v>19.047619047619044</v>
      </c>
      <c r="Q78" s="32"/>
      <c r="R78" s="38"/>
      <c r="S78" s="38"/>
      <c r="T78" s="48"/>
      <c r="U78" s="26">
        <v>0</v>
      </c>
      <c r="V78" s="26">
        <v>0</v>
      </c>
      <c r="W78" s="26">
        <v>0</v>
      </c>
      <c r="X78" s="26">
        <f t="shared" si="27"/>
        <v>0</v>
      </c>
      <c r="Y78" s="41">
        <f t="shared" si="28"/>
        <v>0</v>
      </c>
      <c r="Z78" s="51"/>
      <c r="AA78" s="43">
        <v>0</v>
      </c>
      <c r="AB78" s="51"/>
      <c r="AC78" s="43">
        <f t="shared" si="29"/>
        <v>0</v>
      </c>
      <c r="AD78" s="32">
        <v>45</v>
      </c>
      <c r="AE78" s="26">
        <f>25-(AD78*$AE$94)+$AE$94</f>
        <v>6.3559322033898304</v>
      </c>
      <c r="AF78" s="31"/>
      <c r="AG78" s="14"/>
      <c r="AH78" s="31"/>
      <c r="AI78" s="14"/>
      <c r="AJ78" s="31"/>
      <c r="AK78" s="14"/>
      <c r="AL78" s="43">
        <f t="shared" si="30"/>
        <v>6.3559322033898304</v>
      </c>
      <c r="AM78" s="46">
        <f t="shared" si="31"/>
        <v>25.403551251008874</v>
      </c>
    </row>
    <row r="79" spans="1:39" x14ac:dyDescent="0.25">
      <c r="A79" s="3">
        <v>75</v>
      </c>
      <c r="B79" s="17" t="s">
        <v>438</v>
      </c>
      <c r="C79" s="1" t="s">
        <v>439</v>
      </c>
      <c r="D79" s="1">
        <v>2003</v>
      </c>
      <c r="E79" s="1" t="s">
        <v>352</v>
      </c>
      <c r="F79" s="2"/>
      <c r="G79" s="2"/>
      <c r="H79" s="38"/>
      <c r="I79" s="38"/>
      <c r="J79" s="38"/>
      <c r="K79" s="14">
        <v>0</v>
      </c>
      <c r="L79" s="14">
        <v>0</v>
      </c>
      <c r="M79" s="14">
        <v>0</v>
      </c>
      <c r="N79" s="14">
        <v>0</v>
      </c>
      <c r="O79" s="14">
        <f t="shared" si="25"/>
        <v>0</v>
      </c>
      <c r="P79" s="41">
        <f t="shared" si="26"/>
        <v>0</v>
      </c>
      <c r="Q79" s="32"/>
      <c r="R79" s="38"/>
      <c r="S79" s="38"/>
      <c r="T79" s="48"/>
      <c r="U79" s="26">
        <v>0</v>
      </c>
      <c r="V79" s="26">
        <v>0</v>
      </c>
      <c r="W79" s="26">
        <v>0</v>
      </c>
      <c r="X79" s="26">
        <f t="shared" si="27"/>
        <v>0</v>
      </c>
      <c r="Y79" s="41">
        <f t="shared" si="28"/>
        <v>0</v>
      </c>
      <c r="Z79" s="51">
        <v>55</v>
      </c>
      <c r="AA79" s="43">
        <f>150-(Z79*$AA$94)+$AA$94</f>
        <v>23.4375</v>
      </c>
      <c r="AB79" s="51"/>
      <c r="AC79" s="43">
        <f t="shared" si="29"/>
        <v>0</v>
      </c>
      <c r="AD79" s="32"/>
      <c r="AE79" s="26"/>
      <c r="AF79" s="31"/>
      <c r="AG79" s="14"/>
      <c r="AH79" s="31"/>
      <c r="AI79" s="14"/>
      <c r="AJ79" s="31"/>
      <c r="AK79" s="14"/>
      <c r="AL79" s="43">
        <f t="shared" si="30"/>
        <v>0</v>
      </c>
      <c r="AM79" s="46">
        <f t="shared" si="31"/>
        <v>23.4375</v>
      </c>
    </row>
    <row r="80" spans="1:39" x14ac:dyDescent="0.25">
      <c r="A80" s="3">
        <v>76</v>
      </c>
      <c r="B80" s="22" t="s">
        <v>399</v>
      </c>
      <c r="C80" s="1" t="s">
        <v>77</v>
      </c>
      <c r="D80" s="1">
        <v>2002</v>
      </c>
      <c r="E80" s="1" t="s">
        <v>352</v>
      </c>
      <c r="F80" s="2"/>
      <c r="G80" s="2"/>
      <c r="H80" s="38">
        <v>17</v>
      </c>
      <c r="I80" s="38"/>
      <c r="J80" s="38"/>
      <c r="K80" s="14">
        <v>0</v>
      </c>
      <c r="L80" s="14">
        <v>0</v>
      </c>
      <c r="M80" s="14">
        <f>50-(H80*$M$94)+$M$94</f>
        <v>11.904761904761907</v>
      </c>
      <c r="N80" s="14">
        <v>0</v>
      </c>
      <c r="O80" s="14">
        <f t="shared" si="25"/>
        <v>0</v>
      </c>
      <c r="P80" s="41">
        <f t="shared" si="26"/>
        <v>11.904761904761907</v>
      </c>
      <c r="Q80" s="32"/>
      <c r="R80" s="38"/>
      <c r="S80" s="38"/>
      <c r="T80" s="48"/>
      <c r="U80" s="26">
        <v>0</v>
      </c>
      <c r="V80" s="26">
        <v>0</v>
      </c>
      <c r="W80" s="26">
        <v>0</v>
      </c>
      <c r="X80" s="26">
        <f t="shared" si="27"/>
        <v>0</v>
      </c>
      <c r="Y80" s="41">
        <f t="shared" si="28"/>
        <v>0</v>
      </c>
      <c r="Z80" s="51">
        <v>64</v>
      </c>
      <c r="AA80" s="43">
        <f>150-(Z80*$AA$94)+$AA$94</f>
        <v>2.34375</v>
      </c>
      <c r="AB80" s="51"/>
      <c r="AC80" s="43">
        <f t="shared" si="29"/>
        <v>0</v>
      </c>
      <c r="AD80" s="32">
        <v>56</v>
      </c>
      <c r="AE80" s="26">
        <f>25-(AD80*$AE$94)+$AE$94</f>
        <v>1.6949152542372874</v>
      </c>
      <c r="AF80" s="31"/>
      <c r="AG80" s="14"/>
      <c r="AH80" s="31">
        <v>8</v>
      </c>
      <c r="AI80" s="14">
        <f>25-(AH80*$AI$94)+$AI$94</f>
        <v>7.5</v>
      </c>
      <c r="AJ80" s="31"/>
      <c r="AK80" s="14"/>
      <c r="AL80" s="43">
        <f t="shared" si="30"/>
        <v>7.5</v>
      </c>
      <c r="AM80" s="46">
        <f t="shared" si="31"/>
        <v>21.748511904761905</v>
      </c>
    </row>
    <row r="81" spans="1:39" x14ac:dyDescent="0.25">
      <c r="A81" s="3">
        <v>77</v>
      </c>
      <c r="B81" s="1" t="s">
        <v>440</v>
      </c>
      <c r="C81" s="1" t="s">
        <v>77</v>
      </c>
      <c r="D81" s="1">
        <v>2002</v>
      </c>
      <c r="E81" s="3" t="s">
        <v>352</v>
      </c>
      <c r="F81" s="2"/>
      <c r="G81" s="2"/>
      <c r="H81" s="38"/>
      <c r="I81" s="38"/>
      <c r="J81" s="38"/>
      <c r="K81" s="14">
        <v>0</v>
      </c>
      <c r="L81" s="14">
        <v>0</v>
      </c>
      <c r="M81" s="14">
        <v>0</v>
      </c>
      <c r="N81" s="14">
        <v>0</v>
      </c>
      <c r="O81" s="14">
        <f t="shared" si="25"/>
        <v>0</v>
      </c>
      <c r="P81" s="41">
        <f t="shared" si="26"/>
        <v>0</v>
      </c>
      <c r="Q81" s="32"/>
      <c r="R81" s="38"/>
      <c r="S81" s="38"/>
      <c r="T81" s="31"/>
      <c r="U81" s="26">
        <v>0</v>
      </c>
      <c r="V81" s="26">
        <v>0</v>
      </c>
      <c r="W81" s="26">
        <v>0</v>
      </c>
      <c r="X81" s="26">
        <f t="shared" si="27"/>
        <v>0</v>
      </c>
      <c r="Y81" s="41">
        <f t="shared" si="28"/>
        <v>0</v>
      </c>
      <c r="Z81" s="51">
        <v>56</v>
      </c>
      <c r="AA81" s="43">
        <f>150-(Z81*$AA$94)+$AA$94</f>
        <v>21.09375</v>
      </c>
      <c r="AB81" s="51"/>
      <c r="AC81" s="43">
        <f t="shared" si="29"/>
        <v>0</v>
      </c>
      <c r="AD81" s="32"/>
      <c r="AE81" s="26"/>
      <c r="AF81" s="31"/>
      <c r="AG81" s="14"/>
      <c r="AH81" s="31"/>
      <c r="AI81" s="14"/>
      <c r="AJ81" s="31"/>
      <c r="AK81" s="14"/>
      <c r="AL81" s="43">
        <f t="shared" si="30"/>
        <v>0</v>
      </c>
      <c r="AM81" s="46">
        <f t="shared" si="31"/>
        <v>21.09375</v>
      </c>
    </row>
    <row r="82" spans="1:39" x14ac:dyDescent="0.25">
      <c r="A82" s="3">
        <v>78</v>
      </c>
      <c r="B82" s="3" t="s">
        <v>373</v>
      </c>
      <c r="C82" s="3" t="s">
        <v>11</v>
      </c>
      <c r="D82" s="3">
        <v>2000</v>
      </c>
      <c r="E82" s="3" t="s">
        <v>236</v>
      </c>
      <c r="F82" s="59"/>
      <c r="G82" s="2"/>
      <c r="H82" s="38"/>
      <c r="I82" s="38">
        <v>18</v>
      </c>
      <c r="J82" s="38"/>
      <c r="K82" s="14">
        <v>0</v>
      </c>
      <c r="L82" s="14">
        <v>0</v>
      </c>
      <c r="M82" s="14">
        <v>0</v>
      </c>
      <c r="N82" s="14">
        <f>50-(I82*$N$94)+$N$94</f>
        <v>20.689655172413797</v>
      </c>
      <c r="O82" s="14">
        <f t="shared" si="25"/>
        <v>0</v>
      </c>
      <c r="P82" s="41">
        <f t="shared" si="26"/>
        <v>20.689655172413797</v>
      </c>
      <c r="Q82" s="32"/>
      <c r="R82" s="38"/>
      <c r="S82" s="38"/>
      <c r="T82" s="31"/>
      <c r="U82" s="26">
        <v>0</v>
      </c>
      <c r="V82" s="26">
        <v>0</v>
      </c>
      <c r="W82" s="26">
        <v>0</v>
      </c>
      <c r="X82" s="26">
        <f t="shared" si="27"/>
        <v>0</v>
      </c>
      <c r="Y82" s="41">
        <f t="shared" si="28"/>
        <v>0</v>
      </c>
      <c r="Z82" s="51"/>
      <c r="AA82" s="43">
        <v>0</v>
      </c>
      <c r="AB82" s="51"/>
      <c r="AC82" s="43">
        <f t="shared" si="29"/>
        <v>0</v>
      </c>
      <c r="AD82" s="32"/>
      <c r="AE82" s="26"/>
      <c r="AF82" s="31"/>
      <c r="AG82" s="14"/>
      <c r="AH82" s="31"/>
      <c r="AI82" s="14"/>
      <c r="AJ82" s="31"/>
      <c r="AK82" s="14"/>
      <c r="AL82" s="43">
        <f t="shared" si="30"/>
        <v>0</v>
      </c>
      <c r="AM82" s="46">
        <f t="shared" si="31"/>
        <v>20.689655172413797</v>
      </c>
    </row>
    <row r="83" spans="1:39" x14ac:dyDescent="0.25">
      <c r="A83" s="3">
        <v>79</v>
      </c>
      <c r="B83" s="1" t="s">
        <v>424</v>
      </c>
      <c r="C83" s="1" t="s">
        <v>12</v>
      </c>
      <c r="D83" s="1">
        <v>2001</v>
      </c>
      <c r="E83" s="1" t="s">
        <v>352</v>
      </c>
      <c r="F83" s="2"/>
      <c r="G83" s="2"/>
      <c r="H83" s="38"/>
      <c r="I83" s="38"/>
      <c r="J83" s="38"/>
      <c r="K83" s="14">
        <v>0</v>
      </c>
      <c r="L83" s="14">
        <v>0</v>
      </c>
      <c r="M83" s="14">
        <v>0</v>
      </c>
      <c r="N83" s="14">
        <v>0</v>
      </c>
      <c r="O83" s="14">
        <f t="shared" si="25"/>
        <v>0</v>
      </c>
      <c r="P83" s="41">
        <f t="shared" si="26"/>
        <v>0</v>
      </c>
      <c r="Q83" s="32">
        <v>42</v>
      </c>
      <c r="R83" s="38">
        <v>57</v>
      </c>
      <c r="S83" s="38"/>
      <c r="T83" s="48"/>
      <c r="U83" s="26">
        <f>100-(Q83*$U$94)+$U$94</f>
        <v>14.583333333333334</v>
      </c>
      <c r="V83" s="26">
        <f>100-(R83*$V$94)+$V$94</f>
        <v>1.7543859649122806</v>
      </c>
      <c r="W83" s="26">
        <v>0</v>
      </c>
      <c r="X83" s="26">
        <f t="shared" si="27"/>
        <v>0</v>
      </c>
      <c r="Y83" s="41">
        <f t="shared" si="28"/>
        <v>16.337719298245613</v>
      </c>
      <c r="Z83" s="51"/>
      <c r="AA83" s="43">
        <v>0</v>
      </c>
      <c r="AB83" s="51"/>
      <c r="AC83" s="43">
        <f t="shared" si="29"/>
        <v>0</v>
      </c>
      <c r="AD83" s="32">
        <v>53</v>
      </c>
      <c r="AE83" s="26">
        <f>25-(AD83*$AE$94)+$AE$94</f>
        <v>2.9661016949152561</v>
      </c>
      <c r="AF83" s="31"/>
      <c r="AG83" s="14"/>
      <c r="AH83" s="31"/>
      <c r="AI83" s="14"/>
      <c r="AJ83" s="31"/>
      <c r="AK83" s="14"/>
      <c r="AL83" s="43">
        <f t="shared" si="30"/>
        <v>2.9661016949152561</v>
      </c>
      <c r="AM83" s="46">
        <f t="shared" si="31"/>
        <v>19.303820993160869</v>
      </c>
    </row>
    <row r="84" spans="1:39" x14ac:dyDescent="0.25">
      <c r="A84" s="3">
        <v>80</v>
      </c>
      <c r="B84" s="3" t="s">
        <v>416</v>
      </c>
      <c r="C84" s="3" t="s">
        <v>293</v>
      </c>
      <c r="D84" s="3">
        <v>2002</v>
      </c>
      <c r="E84" s="1" t="s">
        <v>352</v>
      </c>
      <c r="F84" s="2">
        <v>20</v>
      </c>
      <c r="G84" s="2"/>
      <c r="H84" s="38"/>
      <c r="I84" s="38">
        <v>27</v>
      </c>
      <c r="J84" s="38"/>
      <c r="K84" s="14">
        <f>50-(F84*$K$94)+$K$94</f>
        <v>10.416666666666663</v>
      </c>
      <c r="L84" s="14">
        <v>0</v>
      </c>
      <c r="M84" s="14">
        <v>0</v>
      </c>
      <c r="N84" s="14">
        <f>50-(I84*$N$94)+$N$94</f>
        <v>5.1724137931034502</v>
      </c>
      <c r="O84" s="14">
        <f t="shared" si="25"/>
        <v>0</v>
      </c>
      <c r="P84" s="41">
        <f t="shared" si="26"/>
        <v>10.416666666666663</v>
      </c>
      <c r="Q84" s="32">
        <v>46</v>
      </c>
      <c r="R84" s="38"/>
      <c r="S84" s="38"/>
      <c r="T84" s="48"/>
      <c r="U84" s="26">
        <f>100-(Q84*$U$94)+$U$94</f>
        <v>6.2499999999999911</v>
      </c>
      <c r="V84" s="26">
        <v>0</v>
      </c>
      <c r="W84" s="26">
        <v>0</v>
      </c>
      <c r="X84" s="26">
        <f t="shared" si="27"/>
        <v>0</v>
      </c>
      <c r="Y84" s="41">
        <f t="shared" si="28"/>
        <v>6.2499999999999911</v>
      </c>
      <c r="Z84" s="51"/>
      <c r="AA84" s="43">
        <v>0</v>
      </c>
      <c r="AB84" s="51"/>
      <c r="AC84" s="43">
        <f t="shared" si="29"/>
        <v>0</v>
      </c>
      <c r="AD84" s="32">
        <v>59</v>
      </c>
      <c r="AE84" s="26">
        <f>25-(AD84*$AE$94)+$AE$94</f>
        <v>0.42372881355932202</v>
      </c>
      <c r="AF84" s="31"/>
      <c r="AG84" s="14"/>
      <c r="AH84" s="31"/>
      <c r="AI84" s="14"/>
      <c r="AJ84" s="31"/>
      <c r="AK84" s="14"/>
      <c r="AL84" s="43">
        <f t="shared" si="30"/>
        <v>0.42372881355932202</v>
      </c>
      <c r="AM84" s="46">
        <f t="shared" si="31"/>
        <v>17.090395480225975</v>
      </c>
    </row>
    <row r="85" spans="1:39" x14ac:dyDescent="0.25">
      <c r="A85" s="3">
        <v>81</v>
      </c>
      <c r="B85" s="1" t="s">
        <v>154</v>
      </c>
      <c r="C85" s="1" t="s">
        <v>370</v>
      </c>
      <c r="D85" s="1">
        <v>2002</v>
      </c>
      <c r="E85" s="3" t="s">
        <v>352</v>
      </c>
      <c r="F85" s="2"/>
      <c r="G85" s="2"/>
      <c r="H85" s="38"/>
      <c r="I85" s="38"/>
      <c r="J85" s="38"/>
      <c r="K85" s="14">
        <v>0</v>
      </c>
      <c r="L85" s="14">
        <v>0</v>
      </c>
      <c r="M85" s="14">
        <v>0</v>
      </c>
      <c r="N85" s="14">
        <v>0</v>
      </c>
      <c r="O85" s="14">
        <f t="shared" si="25"/>
        <v>0</v>
      </c>
      <c r="P85" s="41">
        <f t="shared" si="26"/>
        <v>0</v>
      </c>
      <c r="Q85" s="32"/>
      <c r="R85" s="38"/>
      <c r="S85" s="38"/>
      <c r="T85" s="31"/>
      <c r="U85" s="26">
        <v>0</v>
      </c>
      <c r="V85" s="26">
        <v>0</v>
      </c>
      <c r="W85" s="26">
        <v>0</v>
      </c>
      <c r="X85" s="26">
        <f t="shared" si="27"/>
        <v>0</v>
      </c>
      <c r="Y85" s="41">
        <f t="shared" si="28"/>
        <v>0</v>
      </c>
      <c r="Z85" s="51">
        <v>58</v>
      </c>
      <c r="AA85" s="43">
        <f>150-(Z85*$AA$94)+$AA$94</f>
        <v>16.40625</v>
      </c>
      <c r="AB85" s="51"/>
      <c r="AC85" s="43">
        <f t="shared" si="29"/>
        <v>0</v>
      </c>
      <c r="AD85" s="32"/>
      <c r="AE85" s="26"/>
      <c r="AF85" s="31"/>
      <c r="AG85" s="14"/>
      <c r="AH85" s="31"/>
      <c r="AI85" s="14"/>
      <c r="AJ85" s="31"/>
      <c r="AK85" s="14"/>
      <c r="AL85" s="43">
        <f t="shared" si="30"/>
        <v>0</v>
      </c>
      <c r="AM85" s="46">
        <f t="shared" si="31"/>
        <v>16.40625</v>
      </c>
    </row>
    <row r="86" spans="1:39" x14ac:dyDescent="0.25">
      <c r="A86" s="3">
        <v>82</v>
      </c>
      <c r="B86" s="22" t="s">
        <v>409</v>
      </c>
      <c r="C86" s="1" t="s">
        <v>451</v>
      </c>
      <c r="D86" s="1">
        <v>2001</v>
      </c>
      <c r="E86" s="1" t="s">
        <v>352</v>
      </c>
      <c r="F86" s="2"/>
      <c r="G86" s="2"/>
      <c r="H86" s="38"/>
      <c r="I86" s="38">
        <v>29</v>
      </c>
      <c r="J86" s="38"/>
      <c r="K86" s="14">
        <v>0</v>
      </c>
      <c r="L86" s="14">
        <v>0</v>
      </c>
      <c r="M86" s="14">
        <v>0</v>
      </c>
      <c r="N86" s="14">
        <f>50-(I86*$N$94)+$N$94</f>
        <v>1.7241379310344827</v>
      </c>
      <c r="O86" s="14">
        <f t="shared" si="25"/>
        <v>0</v>
      </c>
      <c r="P86" s="41">
        <f t="shared" si="26"/>
        <v>1.7241379310344827</v>
      </c>
      <c r="Q86" s="32"/>
      <c r="R86" s="38"/>
      <c r="S86" s="38">
        <v>72</v>
      </c>
      <c r="T86" s="48"/>
      <c r="U86" s="26">
        <v>0</v>
      </c>
      <c r="V86" s="26">
        <v>0</v>
      </c>
      <c r="W86" s="26">
        <f>100-(S86*$W$94)+$W$94</f>
        <v>2.7397260273972641</v>
      </c>
      <c r="X86" s="26">
        <f t="shared" si="27"/>
        <v>0</v>
      </c>
      <c r="Y86" s="41">
        <f t="shared" si="28"/>
        <v>2.7397260273972641</v>
      </c>
      <c r="Z86" s="51">
        <v>61</v>
      </c>
      <c r="AA86" s="43">
        <f>150-(Z86*$AA$94)+$AA$94</f>
        <v>9.375</v>
      </c>
      <c r="AB86" s="51"/>
      <c r="AC86" s="43">
        <f t="shared" si="29"/>
        <v>0</v>
      </c>
      <c r="AD86" s="32"/>
      <c r="AE86" s="26"/>
      <c r="AF86" s="31">
        <v>20</v>
      </c>
      <c r="AG86" s="14">
        <f>25-(AF86*$AG$94)+$AG$94</f>
        <v>2.3809523809523805</v>
      </c>
      <c r="AH86" s="31"/>
      <c r="AI86" s="14"/>
      <c r="AJ86" s="31"/>
      <c r="AK86" s="14"/>
      <c r="AL86" s="43">
        <f t="shared" si="30"/>
        <v>2.3809523809523805</v>
      </c>
      <c r="AM86" s="46">
        <f t="shared" si="31"/>
        <v>16.219816339384128</v>
      </c>
    </row>
    <row r="87" spans="1:39" x14ac:dyDescent="0.25">
      <c r="A87" s="3">
        <v>83</v>
      </c>
      <c r="B87" s="1" t="s">
        <v>392</v>
      </c>
      <c r="C87" s="1" t="s">
        <v>370</v>
      </c>
      <c r="D87" s="1">
        <v>1999</v>
      </c>
      <c r="E87" s="1" t="s">
        <v>236</v>
      </c>
      <c r="F87" s="2"/>
      <c r="G87" s="2"/>
      <c r="H87" s="38"/>
      <c r="I87" s="38"/>
      <c r="J87" s="38"/>
      <c r="K87" s="14">
        <v>0</v>
      </c>
      <c r="L87" s="14">
        <v>0</v>
      </c>
      <c r="M87" s="14">
        <v>0</v>
      </c>
      <c r="N87" s="14">
        <v>0</v>
      </c>
      <c r="O87" s="14">
        <f t="shared" si="25"/>
        <v>0</v>
      </c>
      <c r="P87" s="41">
        <f t="shared" si="26"/>
        <v>0</v>
      </c>
      <c r="Q87" s="32"/>
      <c r="R87" s="38"/>
      <c r="S87" s="38"/>
      <c r="T87" s="48"/>
      <c r="U87" s="26">
        <v>0</v>
      </c>
      <c r="V87" s="26">
        <v>0</v>
      </c>
      <c r="W87" s="26">
        <v>0</v>
      </c>
      <c r="X87" s="26">
        <f t="shared" si="27"/>
        <v>0</v>
      </c>
      <c r="Y87" s="41">
        <f t="shared" si="28"/>
        <v>0</v>
      </c>
      <c r="Z87" s="51"/>
      <c r="AA87" s="43">
        <v>0</v>
      </c>
      <c r="AB87" s="51"/>
      <c r="AC87" s="43">
        <f t="shared" si="29"/>
        <v>0</v>
      </c>
      <c r="AD87" s="32">
        <v>23</v>
      </c>
      <c r="AE87" s="26">
        <f>25-(AD87*$AE$94)+$AE$94</f>
        <v>15.677966101694915</v>
      </c>
      <c r="AF87" s="31"/>
      <c r="AG87" s="14"/>
      <c r="AH87" s="31"/>
      <c r="AI87" s="14"/>
      <c r="AJ87" s="31"/>
      <c r="AK87" s="14"/>
      <c r="AL87" s="43">
        <f t="shared" si="30"/>
        <v>15.677966101694915</v>
      </c>
      <c r="AM87" s="46">
        <f t="shared" si="31"/>
        <v>15.677966101694915</v>
      </c>
    </row>
    <row r="88" spans="1:39" x14ac:dyDescent="0.25">
      <c r="A88" s="3">
        <v>84</v>
      </c>
      <c r="B88" s="1" t="s">
        <v>255</v>
      </c>
      <c r="C88" s="1" t="s">
        <v>7</v>
      </c>
      <c r="D88" s="1">
        <v>2000</v>
      </c>
      <c r="E88" s="1" t="s">
        <v>236</v>
      </c>
      <c r="F88" s="2"/>
      <c r="G88" s="2"/>
      <c r="H88" s="38"/>
      <c r="I88" s="38"/>
      <c r="J88" s="38"/>
      <c r="K88" s="14">
        <v>0</v>
      </c>
      <c r="L88" s="14">
        <v>0</v>
      </c>
      <c r="M88" s="14">
        <v>0</v>
      </c>
      <c r="N88" s="14">
        <v>0</v>
      </c>
      <c r="O88" s="14">
        <f t="shared" si="25"/>
        <v>0</v>
      </c>
      <c r="P88" s="41">
        <f t="shared" si="26"/>
        <v>0</v>
      </c>
      <c r="Q88" s="32"/>
      <c r="R88" s="38"/>
      <c r="S88" s="38"/>
      <c r="T88" s="48"/>
      <c r="U88" s="26">
        <v>0</v>
      </c>
      <c r="V88" s="26">
        <v>0</v>
      </c>
      <c r="W88" s="26">
        <v>0</v>
      </c>
      <c r="X88" s="26">
        <f t="shared" si="27"/>
        <v>0</v>
      </c>
      <c r="Y88" s="41">
        <f t="shared" si="28"/>
        <v>0</v>
      </c>
      <c r="Z88" s="51"/>
      <c r="AA88" s="43">
        <v>0</v>
      </c>
      <c r="AB88" s="51"/>
      <c r="AC88" s="43">
        <f t="shared" si="29"/>
        <v>0</v>
      </c>
      <c r="AD88" s="32">
        <v>24</v>
      </c>
      <c r="AE88" s="26">
        <f>25-(AD88*$AE$94)+$AE$94</f>
        <v>15.254237288135593</v>
      </c>
      <c r="AF88" s="31"/>
      <c r="AG88" s="14"/>
      <c r="AH88" s="31"/>
      <c r="AI88" s="14"/>
      <c r="AJ88" s="31"/>
      <c r="AK88" s="14"/>
      <c r="AL88" s="43">
        <f t="shared" si="30"/>
        <v>15.254237288135593</v>
      </c>
      <c r="AM88" s="46">
        <f t="shared" si="31"/>
        <v>15.254237288135593</v>
      </c>
    </row>
    <row r="89" spans="1:39" x14ac:dyDescent="0.25">
      <c r="A89" s="3">
        <v>85</v>
      </c>
      <c r="B89" s="1" t="s">
        <v>24</v>
      </c>
      <c r="C89" s="1" t="s">
        <v>10</v>
      </c>
      <c r="D89" s="1">
        <v>2001</v>
      </c>
      <c r="E89" s="1" t="s">
        <v>352</v>
      </c>
      <c r="F89" s="2"/>
      <c r="G89" s="2"/>
      <c r="H89" s="38"/>
      <c r="I89" s="38">
        <v>25</v>
      </c>
      <c r="J89" s="38"/>
      <c r="K89" s="14">
        <v>0</v>
      </c>
      <c r="L89" s="14">
        <v>0</v>
      </c>
      <c r="M89" s="14">
        <v>0</v>
      </c>
      <c r="N89" s="14">
        <f>50-(I89*$N$94)+$N$94</f>
        <v>8.6206896551724181</v>
      </c>
      <c r="O89" s="14">
        <f t="shared" si="25"/>
        <v>0</v>
      </c>
      <c r="P89" s="41">
        <f t="shared" si="26"/>
        <v>8.6206896551724181</v>
      </c>
      <c r="Q89" s="32"/>
      <c r="R89" s="38"/>
      <c r="S89" s="38"/>
      <c r="T89" s="48"/>
      <c r="U89" s="26">
        <v>0</v>
      </c>
      <c r="V89" s="26">
        <v>0</v>
      </c>
      <c r="W89" s="26">
        <v>0</v>
      </c>
      <c r="X89" s="26">
        <f t="shared" si="27"/>
        <v>0</v>
      </c>
      <c r="Y89" s="41">
        <f t="shared" si="28"/>
        <v>0</v>
      </c>
      <c r="Z89" s="51"/>
      <c r="AA89" s="43">
        <v>0</v>
      </c>
      <c r="AB89" s="51"/>
      <c r="AC89" s="43">
        <f t="shared" si="29"/>
        <v>0</v>
      </c>
      <c r="AD89" s="32"/>
      <c r="AE89" s="26"/>
      <c r="AF89" s="31"/>
      <c r="AG89" s="14"/>
      <c r="AH89" s="31"/>
      <c r="AI89" s="14"/>
      <c r="AJ89" s="31"/>
      <c r="AK89" s="14"/>
      <c r="AL89" s="43">
        <f t="shared" si="30"/>
        <v>0</v>
      </c>
      <c r="AM89" s="46">
        <f t="shared" si="31"/>
        <v>8.6206896551724181</v>
      </c>
    </row>
    <row r="90" spans="1:39" x14ac:dyDescent="0.25">
      <c r="A90" s="3">
        <v>86</v>
      </c>
      <c r="B90" s="1" t="s">
        <v>419</v>
      </c>
      <c r="C90" s="1"/>
      <c r="D90" s="1">
        <v>2002</v>
      </c>
      <c r="E90" s="1" t="s">
        <v>236</v>
      </c>
      <c r="F90" s="2"/>
      <c r="G90" s="2"/>
      <c r="H90" s="38">
        <v>20</v>
      </c>
      <c r="I90" s="38"/>
      <c r="J90" s="38"/>
      <c r="K90" s="14">
        <v>0</v>
      </c>
      <c r="L90" s="14">
        <v>0</v>
      </c>
      <c r="M90" s="14">
        <f>50-(H90*$M$94)+$M$94</f>
        <v>4.761904761904761</v>
      </c>
      <c r="N90" s="14">
        <v>0</v>
      </c>
      <c r="O90" s="14">
        <f t="shared" si="25"/>
        <v>0</v>
      </c>
      <c r="P90" s="41">
        <f t="shared" si="26"/>
        <v>4.761904761904761</v>
      </c>
      <c r="Q90" s="32"/>
      <c r="R90" s="38"/>
      <c r="S90" s="38"/>
      <c r="T90" s="48"/>
      <c r="U90" s="26">
        <v>0</v>
      </c>
      <c r="V90" s="26">
        <v>0</v>
      </c>
      <c r="W90" s="26">
        <v>0</v>
      </c>
      <c r="X90" s="26">
        <f t="shared" si="27"/>
        <v>0</v>
      </c>
      <c r="Y90" s="41">
        <f t="shared" si="28"/>
        <v>0</v>
      </c>
      <c r="Z90" s="51"/>
      <c r="AA90" s="43">
        <v>0</v>
      </c>
      <c r="AB90" s="51"/>
      <c r="AC90" s="43">
        <f t="shared" si="29"/>
        <v>0</v>
      </c>
      <c r="AD90" s="32"/>
      <c r="AE90" s="26"/>
      <c r="AF90" s="31"/>
      <c r="AG90" s="14"/>
      <c r="AH90" s="31"/>
      <c r="AI90" s="14"/>
      <c r="AJ90" s="31"/>
      <c r="AK90" s="14"/>
      <c r="AL90" s="43">
        <f t="shared" si="30"/>
        <v>0</v>
      </c>
      <c r="AM90" s="46">
        <f t="shared" si="31"/>
        <v>4.761904761904761</v>
      </c>
    </row>
    <row r="91" spans="1:39" x14ac:dyDescent="0.25">
      <c r="A91" s="3">
        <v>87</v>
      </c>
      <c r="B91" s="1" t="s">
        <v>145</v>
      </c>
      <c r="C91" s="1" t="s">
        <v>7</v>
      </c>
      <c r="D91" s="1">
        <v>2002</v>
      </c>
      <c r="E91" s="3" t="s">
        <v>352</v>
      </c>
      <c r="F91" s="2"/>
      <c r="G91" s="2"/>
      <c r="H91" s="38"/>
      <c r="I91" s="38"/>
      <c r="J91" s="38"/>
      <c r="K91" s="14">
        <v>0</v>
      </c>
      <c r="L91" s="14">
        <v>0</v>
      </c>
      <c r="M91" s="14">
        <v>0</v>
      </c>
      <c r="N91" s="14">
        <v>0</v>
      </c>
      <c r="O91" s="14">
        <f t="shared" si="25"/>
        <v>0</v>
      </c>
      <c r="P91" s="41">
        <f t="shared" si="26"/>
        <v>0</v>
      </c>
      <c r="Q91" s="32"/>
      <c r="R91" s="38"/>
      <c r="S91" s="38"/>
      <c r="T91" s="31"/>
      <c r="U91" s="26">
        <v>0</v>
      </c>
      <c r="V91" s="26">
        <v>0</v>
      </c>
      <c r="W91" s="26">
        <v>0</v>
      </c>
      <c r="X91" s="26">
        <f t="shared" si="27"/>
        <v>0</v>
      </c>
      <c r="Y91" s="41">
        <f t="shared" si="28"/>
        <v>0</v>
      </c>
      <c r="Z91" s="51">
        <v>63</v>
      </c>
      <c r="AA91" s="43">
        <f>150-(Z91*$AA$94)+$AA$94</f>
        <v>4.6875</v>
      </c>
      <c r="AB91" s="51"/>
      <c r="AC91" s="43">
        <f t="shared" si="29"/>
        <v>0</v>
      </c>
      <c r="AD91" s="32"/>
      <c r="AE91" s="26"/>
      <c r="AF91" s="31"/>
      <c r="AG91" s="14"/>
      <c r="AH91" s="31"/>
      <c r="AI91" s="14"/>
      <c r="AJ91" s="31"/>
      <c r="AK91" s="14"/>
      <c r="AL91" s="43">
        <f t="shared" si="30"/>
        <v>0</v>
      </c>
      <c r="AM91" s="46">
        <f t="shared" si="31"/>
        <v>4.6875</v>
      </c>
    </row>
    <row r="92" spans="1:39" x14ac:dyDescent="0.25">
      <c r="A92" s="3">
        <v>88</v>
      </c>
      <c r="B92" s="3" t="s">
        <v>105</v>
      </c>
      <c r="C92" s="3" t="s">
        <v>31</v>
      </c>
      <c r="D92" s="3">
        <v>2005</v>
      </c>
      <c r="E92" s="22" t="s">
        <v>352</v>
      </c>
      <c r="F92" s="2"/>
      <c r="G92" s="2"/>
      <c r="H92" s="38"/>
      <c r="I92" s="38">
        <v>28</v>
      </c>
      <c r="J92" s="38"/>
      <c r="K92" s="14">
        <v>0</v>
      </c>
      <c r="L92" s="14">
        <v>0</v>
      </c>
      <c r="M92" s="14">
        <v>0</v>
      </c>
      <c r="N92" s="14">
        <f>50-(I92*$N$94)+$N$94</f>
        <v>3.4482758620689666</v>
      </c>
      <c r="O92" s="14">
        <f t="shared" si="25"/>
        <v>0</v>
      </c>
      <c r="P92" s="41">
        <f t="shared" si="26"/>
        <v>3.4482758620689666</v>
      </c>
      <c r="Q92" s="32"/>
      <c r="R92" s="38"/>
      <c r="S92" s="38"/>
      <c r="T92" s="48"/>
      <c r="U92" s="26">
        <v>0</v>
      </c>
      <c r="V92" s="26">
        <v>0</v>
      </c>
      <c r="W92" s="26">
        <v>0</v>
      </c>
      <c r="X92" s="26">
        <f t="shared" si="27"/>
        <v>0</v>
      </c>
      <c r="Y92" s="41">
        <f t="shared" si="28"/>
        <v>0</v>
      </c>
      <c r="Z92" s="51"/>
      <c r="AA92" s="43">
        <v>0</v>
      </c>
      <c r="AB92" s="51"/>
      <c r="AC92" s="43">
        <f t="shared" si="29"/>
        <v>0</v>
      </c>
      <c r="AD92" s="32"/>
      <c r="AE92" s="26"/>
      <c r="AF92" s="31"/>
      <c r="AG92" s="14"/>
      <c r="AH92" s="31"/>
      <c r="AI92" s="14"/>
      <c r="AJ92" s="31"/>
      <c r="AK92" s="14"/>
      <c r="AL92" s="43">
        <f t="shared" si="30"/>
        <v>0</v>
      </c>
      <c r="AM92" s="46">
        <f t="shared" si="31"/>
        <v>3.4482758620689666</v>
      </c>
    </row>
    <row r="93" spans="1:39" x14ac:dyDescent="0.25">
      <c r="A93" s="3">
        <v>89</v>
      </c>
      <c r="B93" s="22" t="s">
        <v>316</v>
      </c>
      <c r="C93" s="1" t="s">
        <v>9</v>
      </c>
      <c r="D93" s="1">
        <v>2002</v>
      </c>
      <c r="E93" s="1" t="s">
        <v>236</v>
      </c>
      <c r="F93" s="2"/>
      <c r="G93" s="2"/>
      <c r="H93" s="38"/>
      <c r="I93" s="38"/>
      <c r="J93" s="38"/>
      <c r="K93" s="14">
        <v>0</v>
      </c>
      <c r="L93" s="14">
        <v>0</v>
      </c>
      <c r="M93" s="14">
        <v>0</v>
      </c>
      <c r="N93" s="14">
        <v>0</v>
      </c>
      <c r="O93" s="14">
        <f t="shared" si="25"/>
        <v>0</v>
      </c>
      <c r="P93" s="41">
        <f t="shared" si="26"/>
        <v>0</v>
      </c>
      <c r="Q93" s="32"/>
      <c r="R93" s="38"/>
      <c r="S93" s="38"/>
      <c r="T93" s="48"/>
      <c r="U93" s="26">
        <v>0</v>
      </c>
      <c r="V93" s="26">
        <v>0</v>
      </c>
      <c r="W93" s="26">
        <v>0</v>
      </c>
      <c r="X93" s="26">
        <f t="shared" si="27"/>
        <v>0</v>
      </c>
      <c r="Y93" s="41">
        <f t="shared" si="28"/>
        <v>0</v>
      </c>
      <c r="Z93" s="51"/>
      <c r="AA93" s="43">
        <v>0</v>
      </c>
      <c r="AB93" s="51"/>
      <c r="AC93" s="43">
        <f t="shared" si="29"/>
        <v>0</v>
      </c>
      <c r="AD93" s="32">
        <v>52</v>
      </c>
      <c r="AE93" s="26">
        <f>25-(AD93*$AE$94)+$AE$94</f>
        <v>3.3898305084745779</v>
      </c>
      <c r="AF93" s="31"/>
      <c r="AG93" s="14"/>
      <c r="AH93" s="31"/>
      <c r="AI93" s="14"/>
      <c r="AJ93" s="31"/>
      <c r="AK93" s="14"/>
      <c r="AL93" s="43">
        <f t="shared" si="30"/>
        <v>3.3898305084745779</v>
      </c>
      <c r="AM93" s="46">
        <f t="shared" si="31"/>
        <v>3.3898305084745779</v>
      </c>
    </row>
    <row r="94" spans="1:39" x14ac:dyDescent="0.25">
      <c r="K94" s="8">
        <f>50/K3</f>
        <v>2.0833333333333335</v>
      </c>
      <c r="L94" s="8">
        <f>50/L3</f>
        <v>5</v>
      </c>
      <c r="M94" s="8">
        <f>50/M3</f>
        <v>2.3809523809523809</v>
      </c>
      <c r="N94" s="8">
        <f>50/N3</f>
        <v>1.7241379310344827</v>
      </c>
      <c r="O94" s="8">
        <f>50/O3</f>
        <v>-50</v>
      </c>
      <c r="U94" s="8">
        <f>100/U3</f>
        <v>2.0833333333333335</v>
      </c>
      <c r="V94" s="8">
        <f>100/V3</f>
        <v>1.7543859649122806</v>
      </c>
      <c r="W94" s="8">
        <f>100/W3</f>
        <v>1.3698630136986301</v>
      </c>
      <c r="X94" s="8">
        <f>100/X3</f>
        <v>-100</v>
      </c>
      <c r="Y94" s="8"/>
      <c r="Z94" s="8"/>
      <c r="AA94" s="8">
        <f>150/AA3</f>
        <v>2.34375</v>
      </c>
      <c r="AB94" s="8"/>
      <c r="AC94" s="8">
        <v>-150</v>
      </c>
      <c r="AD94" s="8"/>
      <c r="AE94" s="8">
        <f>25/AE3</f>
        <v>0.42372881355932202</v>
      </c>
      <c r="AF94" s="8"/>
      <c r="AG94" s="8">
        <f>25/AG3</f>
        <v>1.1904761904761905</v>
      </c>
      <c r="AH94" s="8"/>
      <c r="AI94" s="8">
        <f>25/AI3</f>
        <v>2.5</v>
      </c>
      <c r="AJ94" s="8"/>
      <c r="AK94" s="8" t="e">
        <f>25/AK3</f>
        <v>#DIV/0!</v>
      </c>
    </row>
  </sheetData>
  <sortState ref="B5:AM93">
    <sortCondition descending="1" ref="AM5:AM93"/>
  </sortState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3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1" max="1" width="4.85546875" customWidth="1"/>
    <col min="2" max="2" width="21.7109375" customWidth="1"/>
    <col min="3" max="3" width="25.140625" customWidth="1"/>
    <col min="4" max="4" width="8.5703125" style="85" customWidth="1"/>
    <col min="5" max="5" width="9.42578125" customWidth="1"/>
    <col min="6" max="39" width="9.140625" customWidth="1"/>
  </cols>
  <sheetData>
    <row r="1" spans="1:40" x14ac:dyDescent="0.25">
      <c r="A1" s="5"/>
      <c r="B1" s="5" t="s">
        <v>432</v>
      </c>
      <c r="C1" s="5"/>
      <c r="D1" s="72"/>
      <c r="E1" s="5"/>
      <c r="F1" s="57"/>
      <c r="G1" s="57"/>
      <c r="H1" s="57"/>
      <c r="I1" s="57"/>
      <c r="J1" s="72" t="s">
        <v>116</v>
      </c>
      <c r="K1" s="57"/>
      <c r="L1" s="57"/>
      <c r="M1" s="57"/>
      <c r="N1" s="57"/>
      <c r="O1" s="57"/>
      <c r="P1" s="57"/>
      <c r="Q1" s="57"/>
      <c r="R1" s="57" t="s">
        <v>117</v>
      </c>
      <c r="S1" s="57"/>
      <c r="T1" s="57"/>
      <c r="U1" s="57"/>
      <c r="V1" s="57"/>
      <c r="W1" s="57"/>
      <c r="X1" s="57"/>
      <c r="Y1" s="57"/>
      <c r="Z1" s="57">
        <v>150</v>
      </c>
      <c r="AA1" s="57"/>
      <c r="AB1" s="57"/>
      <c r="AC1" s="57"/>
      <c r="AD1" s="57"/>
      <c r="AE1" s="57"/>
      <c r="AF1" s="57"/>
      <c r="AG1" s="57" t="s">
        <v>118</v>
      </c>
      <c r="AH1" s="57"/>
      <c r="AI1" s="57"/>
      <c r="AJ1" s="57"/>
      <c r="AK1" s="57"/>
      <c r="AL1" s="57"/>
      <c r="AM1" s="5"/>
    </row>
    <row r="2" spans="1:40" x14ac:dyDescent="0.25">
      <c r="A2" s="5"/>
      <c r="B2" s="11"/>
      <c r="C2" s="13"/>
      <c r="D2" s="72"/>
      <c r="E2" s="13"/>
      <c r="F2" s="57"/>
      <c r="G2" s="57"/>
      <c r="H2" s="57"/>
      <c r="I2" s="57"/>
      <c r="J2" s="57"/>
      <c r="K2" s="57" t="s">
        <v>4</v>
      </c>
      <c r="L2" s="57" t="s">
        <v>182</v>
      </c>
      <c r="M2" s="58" t="s">
        <v>187</v>
      </c>
      <c r="N2" s="68" t="s">
        <v>429</v>
      </c>
      <c r="O2" s="68" t="s">
        <v>85</v>
      </c>
      <c r="P2" s="57"/>
      <c r="Q2" s="57"/>
      <c r="R2" s="57"/>
      <c r="S2" s="57"/>
      <c r="T2" s="57"/>
      <c r="U2" s="57" t="s">
        <v>85</v>
      </c>
      <c r="V2" s="57" t="s">
        <v>115</v>
      </c>
      <c r="W2" s="58" t="s">
        <v>79</v>
      </c>
      <c r="X2" s="57"/>
      <c r="Y2" s="57"/>
      <c r="Z2" s="57"/>
      <c r="AA2" s="57" t="s">
        <v>85</v>
      </c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"/>
    </row>
    <row r="3" spans="1:40" x14ac:dyDescent="0.25">
      <c r="A3" s="1"/>
      <c r="B3" s="7"/>
      <c r="C3" s="7"/>
      <c r="D3" s="2"/>
      <c r="E3" s="7"/>
      <c r="F3" s="19" t="s">
        <v>4</v>
      </c>
      <c r="G3" s="37" t="s">
        <v>182</v>
      </c>
      <c r="H3" s="61" t="s">
        <v>187</v>
      </c>
      <c r="I3" s="19" t="s">
        <v>429</v>
      </c>
      <c r="J3" s="20" t="s">
        <v>85</v>
      </c>
      <c r="K3" s="20">
        <v>24</v>
      </c>
      <c r="L3" s="34">
        <v>10</v>
      </c>
      <c r="M3" s="20">
        <v>21</v>
      </c>
      <c r="N3" s="34">
        <v>29</v>
      </c>
      <c r="O3" s="34">
        <v>30</v>
      </c>
      <c r="P3" s="47" t="s">
        <v>126</v>
      </c>
      <c r="Q3" s="36" t="s">
        <v>85</v>
      </c>
      <c r="R3" s="18" t="s">
        <v>115</v>
      </c>
      <c r="S3" s="56" t="s">
        <v>79</v>
      </c>
      <c r="T3" s="18"/>
      <c r="U3" s="18">
        <v>48</v>
      </c>
      <c r="V3" s="24">
        <v>57</v>
      </c>
      <c r="W3" s="18">
        <v>73</v>
      </c>
      <c r="X3" s="24">
        <v>-1</v>
      </c>
      <c r="Y3" s="40" t="s">
        <v>227</v>
      </c>
      <c r="Z3" s="49" t="s">
        <v>94</v>
      </c>
      <c r="AA3" s="52">
        <v>32</v>
      </c>
      <c r="AB3" s="49" t="s">
        <v>208</v>
      </c>
      <c r="AC3" s="52">
        <v>-1</v>
      </c>
      <c r="AD3" s="29" t="s">
        <v>196</v>
      </c>
      <c r="AE3" s="27">
        <v>59</v>
      </c>
      <c r="AF3" s="27" t="s">
        <v>211</v>
      </c>
      <c r="AG3" s="27">
        <v>21</v>
      </c>
      <c r="AH3" s="27" t="s">
        <v>428</v>
      </c>
      <c r="AI3" s="27">
        <v>10</v>
      </c>
      <c r="AJ3" s="27"/>
      <c r="AK3" s="27"/>
      <c r="AL3" s="42" t="s">
        <v>126</v>
      </c>
      <c r="AM3" s="44"/>
      <c r="AN3" s="12"/>
    </row>
    <row r="4" spans="1:40" x14ac:dyDescent="0.25">
      <c r="A4" s="7" t="s">
        <v>0</v>
      </c>
      <c r="B4" s="1" t="s">
        <v>1</v>
      </c>
      <c r="C4" s="2" t="s">
        <v>5</v>
      </c>
      <c r="D4" s="2" t="s">
        <v>17</v>
      </c>
      <c r="E4" s="2" t="s">
        <v>50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3</v>
      </c>
      <c r="L4" s="35" t="s">
        <v>3</v>
      </c>
      <c r="M4" s="19" t="s">
        <v>3</v>
      </c>
      <c r="N4" s="35" t="s">
        <v>3</v>
      </c>
      <c r="O4" s="35" t="s">
        <v>3</v>
      </c>
      <c r="P4" s="47" t="s">
        <v>3</v>
      </c>
      <c r="Q4" s="36" t="s">
        <v>2</v>
      </c>
      <c r="R4" s="21" t="s">
        <v>2</v>
      </c>
      <c r="S4" s="21" t="s">
        <v>2</v>
      </c>
      <c r="T4" s="25" t="s">
        <v>2</v>
      </c>
      <c r="U4" s="25" t="s">
        <v>3</v>
      </c>
      <c r="V4" s="25" t="s">
        <v>3</v>
      </c>
      <c r="W4" s="21" t="s">
        <v>3</v>
      </c>
      <c r="X4" s="25" t="s">
        <v>3</v>
      </c>
      <c r="Y4" s="40" t="s">
        <v>16</v>
      </c>
      <c r="Z4" s="49" t="s">
        <v>2</v>
      </c>
      <c r="AA4" s="53" t="s">
        <v>3</v>
      </c>
      <c r="AB4" s="49" t="s">
        <v>2</v>
      </c>
      <c r="AC4" s="53" t="s">
        <v>3</v>
      </c>
      <c r="AD4" s="29" t="s">
        <v>2</v>
      </c>
      <c r="AE4" s="28" t="s">
        <v>3</v>
      </c>
      <c r="AF4" s="28" t="s">
        <v>2</v>
      </c>
      <c r="AG4" s="28" t="s">
        <v>3</v>
      </c>
      <c r="AH4" s="28" t="s">
        <v>2</v>
      </c>
      <c r="AI4" s="28" t="s">
        <v>3</v>
      </c>
      <c r="AJ4" s="28" t="s">
        <v>2</v>
      </c>
      <c r="AK4" s="28" t="s">
        <v>3</v>
      </c>
      <c r="AL4" s="42" t="s">
        <v>3</v>
      </c>
      <c r="AM4" s="45" t="s">
        <v>16</v>
      </c>
    </row>
    <row r="5" spans="1:40" x14ac:dyDescent="0.25">
      <c r="A5" s="74">
        <v>1</v>
      </c>
      <c r="B5" s="74" t="s">
        <v>383</v>
      </c>
      <c r="C5" s="74" t="s">
        <v>77</v>
      </c>
      <c r="D5" s="74">
        <v>2001</v>
      </c>
      <c r="E5" s="74" t="s">
        <v>352</v>
      </c>
      <c r="F5" s="2"/>
      <c r="G5" s="2"/>
      <c r="H5" s="38">
        <v>3</v>
      </c>
      <c r="I5" s="38"/>
      <c r="J5" s="38"/>
      <c r="K5" s="14">
        <v>0</v>
      </c>
      <c r="L5" s="14">
        <v>0</v>
      </c>
      <c r="M5" s="14">
        <f>50-(H5*$M$63)+$M$63</f>
        <v>45.238095238095241</v>
      </c>
      <c r="N5" s="14">
        <v>0</v>
      </c>
      <c r="O5" s="14">
        <v>0</v>
      </c>
      <c r="P5" s="41">
        <f t="shared" ref="P5:P36" si="0">MAX(K5:O5)</f>
        <v>45.238095238095241</v>
      </c>
      <c r="Q5" s="32">
        <v>5</v>
      </c>
      <c r="R5" s="38">
        <v>4</v>
      </c>
      <c r="S5" s="38">
        <v>5</v>
      </c>
      <c r="T5" s="48"/>
      <c r="U5" s="26">
        <f t="shared" ref="U5:U20" si="1">100-(Q5*$U$63)+$U$63</f>
        <v>91.666666666666657</v>
      </c>
      <c r="V5" s="26">
        <f t="shared" ref="V5:V20" si="2">100-(R5*$V$63)+$V$63</f>
        <v>94.73684210526315</v>
      </c>
      <c r="W5" s="26">
        <f t="shared" ref="W5:W24" si="3">100-(S5*$W$63)+$W$63</f>
        <v>94.520547945205479</v>
      </c>
      <c r="X5" s="26">
        <f t="shared" ref="X5:X36" si="4">100-(T5*$X$63)+$X$63</f>
        <v>0</v>
      </c>
      <c r="Y5" s="41">
        <f t="shared" ref="Y5:Y36" si="5">LARGE(U5:X5,1)+LARGE(U5:X5,2)</f>
        <v>189.25739005046864</v>
      </c>
      <c r="Z5" s="51">
        <v>1</v>
      </c>
      <c r="AA5" s="43">
        <f t="shared" ref="AA5:AA27" si="6">150-(Z5*$AA$63)+$AA$63</f>
        <v>150</v>
      </c>
      <c r="AB5" s="51"/>
      <c r="AC5" s="43">
        <f t="shared" ref="AC5:AC36" si="7">150-(AB5*$AC$63)+$AC$63</f>
        <v>0</v>
      </c>
      <c r="AD5" s="32">
        <v>3</v>
      </c>
      <c r="AE5" s="14">
        <f>25-(AD5*$AE$63)+$AE$63</f>
        <v>24.152542372881356</v>
      </c>
      <c r="AF5" s="31"/>
      <c r="AG5" s="14"/>
      <c r="AH5" s="31"/>
      <c r="AI5" s="14"/>
      <c r="AJ5" s="31"/>
      <c r="AK5" s="14"/>
      <c r="AL5" s="43">
        <f t="shared" ref="AL5:AL36" si="8">MAX(AE5,AG5,AI5,AK5)</f>
        <v>24.152542372881356</v>
      </c>
      <c r="AM5" s="46">
        <f t="shared" ref="AM5:AM36" si="9">P5+Y5+AA5+AC5+AL5</f>
        <v>408.64802766144521</v>
      </c>
    </row>
    <row r="6" spans="1:40" x14ac:dyDescent="0.25">
      <c r="A6" s="74">
        <v>2</v>
      </c>
      <c r="B6" s="74" t="s">
        <v>288</v>
      </c>
      <c r="C6" s="74" t="s">
        <v>372</v>
      </c>
      <c r="D6" s="74">
        <v>2001</v>
      </c>
      <c r="E6" s="74" t="s">
        <v>352</v>
      </c>
      <c r="F6" s="2">
        <v>1</v>
      </c>
      <c r="G6" s="2"/>
      <c r="H6" s="38"/>
      <c r="I6" s="38"/>
      <c r="J6" s="38">
        <v>1</v>
      </c>
      <c r="K6" s="14">
        <f>50-(F6*$K$63)+$K$63</f>
        <v>50</v>
      </c>
      <c r="L6" s="14">
        <v>0</v>
      </c>
      <c r="M6" s="14">
        <v>0</v>
      </c>
      <c r="N6" s="14">
        <v>0</v>
      </c>
      <c r="O6" s="14">
        <f>50-(J6*$O$63)+$O$63</f>
        <v>50</v>
      </c>
      <c r="P6" s="41">
        <f t="shared" si="0"/>
        <v>50</v>
      </c>
      <c r="Q6" s="32">
        <v>2</v>
      </c>
      <c r="R6" s="38">
        <v>5</v>
      </c>
      <c r="S6" s="38">
        <v>13</v>
      </c>
      <c r="T6" s="31"/>
      <c r="U6" s="26">
        <f t="shared" si="1"/>
        <v>97.916666666666657</v>
      </c>
      <c r="V6" s="26">
        <f t="shared" si="2"/>
        <v>92.982456140350877</v>
      </c>
      <c r="W6" s="26">
        <f t="shared" si="3"/>
        <v>83.561643835616437</v>
      </c>
      <c r="X6" s="26">
        <f t="shared" si="4"/>
        <v>0</v>
      </c>
      <c r="Y6" s="41">
        <f t="shared" si="5"/>
        <v>190.89912280701753</v>
      </c>
      <c r="Z6" s="51">
        <v>4</v>
      </c>
      <c r="AA6" s="43">
        <f t="shared" si="6"/>
        <v>135.9375</v>
      </c>
      <c r="AB6" s="51"/>
      <c r="AC6" s="43">
        <f t="shared" si="7"/>
        <v>0</v>
      </c>
      <c r="AD6" s="32">
        <v>4</v>
      </c>
      <c r="AE6" s="14">
        <f>25-(AD6*$AE$63)+$AE$63</f>
        <v>23.728813559322035</v>
      </c>
      <c r="AF6" s="31"/>
      <c r="AG6" s="14"/>
      <c r="AH6" s="31"/>
      <c r="AI6" s="14"/>
      <c r="AJ6" s="31"/>
      <c r="AK6" s="14"/>
      <c r="AL6" s="43">
        <f t="shared" si="8"/>
        <v>23.728813559322035</v>
      </c>
      <c r="AM6" s="46">
        <f t="shared" si="9"/>
        <v>400.56543636633955</v>
      </c>
    </row>
    <row r="7" spans="1:40" x14ac:dyDescent="0.25">
      <c r="A7" s="74">
        <v>3</v>
      </c>
      <c r="B7" s="74" t="s">
        <v>285</v>
      </c>
      <c r="C7" s="74" t="s">
        <v>8</v>
      </c>
      <c r="D7" s="74">
        <v>2001</v>
      </c>
      <c r="E7" s="74" t="s">
        <v>352</v>
      </c>
      <c r="F7" s="2"/>
      <c r="G7" s="2"/>
      <c r="H7" s="38">
        <v>2</v>
      </c>
      <c r="I7" s="38"/>
      <c r="J7" s="38">
        <v>3</v>
      </c>
      <c r="K7" s="14">
        <v>0</v>
      </c>
      <c r="L7" s="14">
        <v>0</v>
      </c>
      <c r="M7" s="14">
        <f>50-(H7*$M$63)+$M$63</f>
        <v>47.61904761904762</v>
      </c>
      <c r="N7" s="14">
        <v>0</v>
      </c>
      <c r="O7" s="14">
        <f>50-(J7*$O$63)+$O$63</f>
        <v>46.666666666666664</v>
      </c>
      <c r="P7" s="41">
        <f t="shared" si="0"/>
        <v>47.61904761904762</v>
      </c>
      <c r="Q7" s="32">
        <v>3</v>
      </c>
      <c r="R7" s="38">
        <v>3</v>
      </c>
      <c r="S7" s="38">
        <v>2</v>
      </c>
      <c r="T7" s="31"/>
      <c r="U7" s="26">
        <f t="shared" si="1"/>
        <v>95.833333333333329</v>
      </c>
      <c r="V7" s="26">
        <f t="shared" si="2"/>
        <v>96.491228070175438</v>
      </c>
      <c r="W7" s="26">
        <f t="shared" si="3"/>
        <v>98.63013698630138</v>
      </c>
      <c r="X7" s="26">
        <f t="shared" si="4"/>
        <v>0</v>
      </c>
      <c r="Y7" s="41">
        <f t="shared" si="5"/>
        <v>195.1213650564768</v>
      </c>
      <c r="Z7" s="51">
        <v>2</v>
      </c>
      <c r="AA7" s="43">
        <f t="shared" si="6"/>
        <v>145.3125</v>
      </c>
      <c r="AB7" s="51"/>
      <c r="AC7" s="43">
        <f t="shared" si="7"/>
        <v>0</v>
      </c>
      <c r="AD7" s="32"/>
      <c r="AE7" s="14"/>
      <c r="AF7" s="31"/>
      <c r="AG7" s="14"/>
      <c r="AH7" s="31"/>
      <c r="AI7" s="14"/>
      <c r="AJ7" s="31"/>
      <c r="AK7" s="14"/>
      <c r="AL7" s="43">
        <f t="shared" si="8"/>
        <v>0</v>
      </c>
      <c r="AM7" s="46">
        <f t="shared" si="9"/>
        <v>388.05291267552445</v>
      </c>
    </row>
    <row r="8" spans="1:40" x14ac:dyDescent="0.25">
      <c r="A8" s="3">
        <v>4</v>
      </c>
      <c r="B8" s="3" t="s">
        <v>278</v>
      </c>
      <c r="C8" s="3" t="s">
        <v>10</v>
      </c>
      <c r="D8" s="3">
        <v>2001</v>
      </c>
      <c r="E8" s="22" t="s">
        <v>352</v>
      </c>
      <c r="F8" s="2"/>
      <c r="G8" s="2"/>
      <c r="H8" s="38"/>
      <c r="I8" s="38">
        <v>9</v>
      </c>
      <c r="J8" s="38">
        <v>10</v>
      </c>
      <c r="K8" s="14">
        <v>0</v>
      </c>
      <c r="L8" s="14">
        <v>0</v>
      </c>
      <c r="M8" s="14">
        <v>0</v>
      </c>
      <c r="N8" s="14">
        <f>50-(I8*$N$63)+$N$63</f>
        <v>36.206896551724142</v>
      </c>
      <c r="O8" s="14">
        <f>50-(J8*$O$63)+$O$63</f>
        <v>34.999999999999993</v>
      </c>
      <c r="P8" s="41">
        <f t="shared" si="0"/>
        <v>36.206896551724142</v>
      </c>
      <c r="Q8" s="32">
        <v>13</v>
      </c>
      <c r="R8" s="38">
        <v>16</v>
      </c>
      <c r="S8" s="38">
        <v>11</v>
      </c>
      <c r="T8" s="48"/>
      <c r="U8" s="26">
        <f t="shared" si="1"/>
        <v>74.999999999999986</v>
      </c>
      <c r="V8" s="26">
        <f t="shared" si="2"/>
        <v>73.68421052631578</v>
      </c>
      <c r="W8" s="26">
        <f t="shared" si="3"/>
        <v>86.301369863013704</v>
      </c>
      <c r="X8" s="26">
        <f t="shared" si="4"/>
        <v>0</v>
      </c>
      <c r="Y8" s="41">
        <f t="shared" si="5"/>
        <v>161.30136986301369</v>
      </c>
      <c r="Z8" s="51">
        <v>3</v>
      </c>
      <c r="AA8" s="43">
        <f t="shared" si="6"/>
        <v>140.625</v>
      </c>
      <c r="AB8" s="51"/>
      <c r="AC8" s="43">
        <f t="shared" si="7"/>
        <v>0</v>
      </c>
      <c r="AD8" s="32">
        <v>2</v>
      </c>
      <c r="AE8" s="14">
        <f>25-(AD8*$AE$63)+$AE$63</f>
        <v>24.576271186440678</v>
      </c>
      <c r="AF8" s="31">
        <v>2</v>
      </c>
      <c r="AG8" s="14">
        <f>25-(AF8*$AG$63)+$AG$63</f>
        <v>23.80952380952381</v>
      </c>
      <c r="AH8" s="31"/>
      <c r="AI8" s="14"/>
      <c r="AJ8" s="31"/>
      <c r="AK8" s="14"/>
      <c r="AL8" s="43">
        <f t="shared" si="8"/>
        <v>24.576271186440678</v>
      </c>
      <c r="AM8" s="46">
        <f t="shared" si="9"/>
        <v>362.70953760117851</v>
      </c>
    </row>
    <row r="9" spans="1:40" x14ac:dyDescent="0.25">
      <c r="A9" s="3">
        <v>5</v>
      </c>
      <c r="B9" s="1" t="s">
        <v>388</v>
      </c>
      <c r="C9" s="1" t="s">
        <v>232</v>
      </c>
      <c r="D9" s="1">
        <v>2002</v>
      </c>
      <c r="E9" s="3" t="s">
        <v>352</v>
      </c>
      <c r="F9" s="2"/>
      <c r="G9" s="2"/>
      <c r="H9" s="38"/>
      <c r="I9" s="38"/>
      <c r="J9" s="38"/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41">
        <f t="shared" si="0"/>
        <v>0</v>
      </c>
      <c r="Q9" s="32">
        <v>1</v>
      </c>
      <c r="R9" s="38">
        <v>11</v>
      </c>
      <c r="S9" s="38">
        <v>7</v>
      </c>
      <c r="T9" s="31"/>
      <c r="U9" s="26">
        <f t="shared" si="1"/>
        <v>100</v>
      </c>
      <c r="V9" s="26">
        <f t="shared" si="2"/>
        <v>82.456140350877192</v>
      </c>
      <c r="W9" s="26">
        <f t="shared" si="3"/>
        <v>91.780821917808225</v>
      </c>
      <c r="X9" s="26">
        <f t="shared" si="4"/>
        <v>0</v>
      </c>
      <c r="Y9" s="41">
        <f t="shared" si="5"/>
        <v>191.78082191780823</v>
      </c>
      <c r="Z9" s="51">
        <v>5</v>
      </c>
      <c r="AA9" s="43">
        <f t="shared" si="6"/>
        <v>131.25</v>
      </c>
      <c r="AB9" s="51"/>
      <c r="AC9" s="43">
        <f t="shared" si="7"/>
        <v>0</v>
      </c>
      <c r="AD9" s="32"/>
      <c r="AE9" s="14"/>
      <c r="AF9" s="31">
        <v>3</v>
      </c>
      <c r="AG9" s="14">
        <f>25-(AF9*$AG$63)+$AG$63</f>
        <v>22.61904761904762</v>
      </c>
      <c r="AH9" s="31"/>
      <c r="AI9" s="14"/>
      <c r="AJ9" s="31"/>
      <c r="AK9" s="14"/>
      <c r="AL9" s="43">
        <f t="shared" si="8"/>
        <v>22.61904761904762</v>
      </c>
      <c r="AM9" s="46">
        <f t="shared" si="9"/>
        <v>345.64986953685582</v>
      </c>
    </row>
    <row r="10" spans="1:40" x14ac:dyDescent="0.25">
      <c r="A10" s="3">
        <v>6</v>
      </c>
      <c r="B10" s="1" t="s">
        <v>381</v>
      </c>
      <c r="C10" s="1" t="s">
        <v>330</v>
      </c>
      <c r="D10" s="1">
        <v>2001</v>
      </c>
      <c r="E10" s="1" t="s">
        <v>352</v>
      </c>
      <c r="F10" s="59"/>
      <c r="G10" s="2"/>
      <c r="H10" s="38"/>
      <c r="I10" s="38"/>
      <c r="J10" s="38"/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41">
        <f t="shared" si="0"/>
        <v>0</v>
      </c>
      <c r="Q10" s="32">
        <v>4</v>
      </c>
      <c r="R10" s="38">
        <v>14</v>
      </c>
      <c r="S10" s="38">
        <v>6</v>
      </c>
      <c r="T10" s="31"/>
      <c r="U10" s="26">
        <f t="shared" si="1"/>
        <v>93.75</v>
      </c>
      <c r="V10" s="26">
        <f t="shared" si="2"/>
        <v>77.192982456140342</v>
      </c>
      <c r="W10" s="26">
        <f t="shared" si="3"/>
        <v>93.150684931506859</v>
      </c>
      <c r="X10" s="26">
        <f t="shared" si="4"/>
        <v>0</v>
      </c>
      <c r="Y10" s="41">
        <f t="shared" si="5"/>
        <v>186.90068493150687</v>
      </c>
      <c r="Z10" s="51">
        <v>6</v>
      </c>
      <c r="AA10" s="43">
        <f t="shared" si="6"/>
        <v>126.5625</v>
      </c>
      <c r="AB10" s="51"/>
      <c r="AC10" s="43">
        <f t="shared" si="7"/>
        <v>0</v>
      </c>
      <c r="AD10" s="32"/>
      <c r="AE10" s="14"/>
      <c r="AF10" s="31">
        <v>1</v>
      </c>
      <c r="AG10" s="14">
        <f>25-(AF10*$AG$63)+$AG$63</f>
        <v>25</v>
      </c>
      <c r="AH10" s="31"/>
      <c r="AI10" s="14"/>
      <c r="AJ10" s="31"/>
      <c r="AK10" s="14"/>
      <c r="AL10" s="43">
        <f t="shared" si="8"/>
        <v>25</v>
      </c>
      <c r="AM10" s="46">
        <f t="shared" si="9"/>
        <v>338.46318493150687</v>
      </c>
    </row>
    <row r="11" spans="1:40" x14ac:dyDescent="0.25">
      <c r="A11" s="3">
        <v>7</v>
      </c>
      <c r="B11" s="1" t="s">
        <v>294</v>
      </c>
      <c r="C11" s="1" t="s">
        <v>9</v>
      </c>
      <c r="D11" s="1">
        <v>2001</v>
      </c>
      <c r="E11" s="3" t="s">
        <v>352</v>
      </c>
      <c r="F11" s="2"/>
      <c r="G11" s="2"/>
      <c r="H11" s="38"/>
      <c r="I11" s="38"/>
      <c r="J11" s="38">
        <v>4</v>
      </c>
      <c r="K11" s="14">
        <v>0</v>
      </c>
      <c r="L11" s="14">
        <v>0</v>
      </c>
      <c r="M11" s="14">
        <v>0</v>
      </c>
      <c r="N11" s="14">
        <v>0</v>
      </c>
      <c r="O11" s="14">
        <f>50-(J11*$O$63)+$O$63</f>
        <v>45</v>
      </c>
      <c r="P11" s="41">
        <f t="shared" si="0"/>
        <v>45</v>
      </c>
      <c r="Q11" s="32">
        <v>7</v>
      </c>
      <c r="R11" s="38">
        <v>18</v>
      </c>
      <c r="S11" s="38">
        <v>14</v>
      </c>
      <c r="T11" s="31"/>
      <c r="U11" s="26">
        <f t="shared" si="1"/>
        <v>87.5</v>
      </c>
      <c r="V11" s="26">
        <f t="shared" si="2"/>
        <v>70.175438596491219</v>
      </c>
      <c r="W11" s="26">
        <f t="shared" si="3"/>
        <v>82.191780821917817</v>
      </c>
      <c r="X11" s="26">
        <f t="shared" si="4"/>
        <v>0</v>
      </c>
      <c r="Y11" s="41">
        <f t="shared" si="5"/>
        <v>169.6917808219178</v>
      </c>
      <c r="Z11" s="51">
        <v>9</v>
      </c>
      <c r="AA11" s="43">
        <f t="shared" si="6"/>
        <v>112.5</v>
      </c>
      <c r="AB11" s="51"/>
      <c r="AC11" s="43">
        <f t="shared" si="7"/>
        <v>0</v>
      </c>
      <c r="AD11" s="32"/>
      <c r="AE11" s="26"/>
      <c r="AF11" s="31"/>
      <c r="AG11" s="14"/>
      <c r="AH11" s="31"/>
      <c r="AI11" s="14"/>
      <c r="AJ11" s="31"/>
      <c r="AK11" s="14"/>
      <c r="AL11" s="43">
        <f t="shared" si="8"/>
        <v>0</v>
      </c>
      <c r="AM11" s="46">
        <f t="shared" si="9"/>
        <v>327.1917808219178</v>
      </c>
    </row>
    <row r="12" spans="1:40" x14ac:dyDescent="0.25">
      <c r="A12" s="3">
        <v>8</v>
      </c>
      <c r="B12" s="1" t="s">
        <v>394</v>
      </c>
      <c r="C12" s="1" t="s">
        <v>12</v>
      </c>
      <c r="D12" s="1">
        <v>2001</v>
      </c>
      <c r="E12" s="1" t="s">
        <v>352</v>
      </c>
      <c r="F12" s="2"/>
      <c r="G12" s="2"/>
      <c r="H12" s="38"/>
      <c r="I12" s="38"/>
      <c r="J12" s="38">
        <v>2</v>
      </c>
      <c r="K12" s="14">
        <v>0</v>
      </c>
      <c r="L12" s="14">
        <v>0</v>
      </c>
      <c r="M12" s="14">
        <v>0</v>
      </c>
      <c r="N12" s="14">
        <v>0</v>
      </c>
      <c r="O12" s="14">
        <f>50-(J12*$O$63)+$O$63</f>
        <v>48.333333333333329</v>
      </c>
      <c r="P12" s="41">
        <f t="shared" si="0"/>
        <v>48.333333333333329</v>
      </c>
      <c r="Q12" s="32">
        <v>22</v>
      </c>
      <c r="R12" s="38">
        <v>15</v>
      </c>
      <c r="S12" s="38">
        <v>19</v>
      </c>
      <c r="T12" s="48"/>
      <c r="U12" s="26">
        <f t="shared" si="1"/>
        <v>56.25</v>
      </c>
      <c r="V12" s="26">
        <f t="shared" si="2"/>
        <v>75.438596491228068</v>
      </c>
      <c r="W12" s="26">
        <f t="shared" si="3"/>
        <v>75.342465753424662</v>
      </c>
      <c r="X12" s="26">
        <f t="shared" si="4"/>
        <v>0</v>
      </c>
      <c r="Y12" s="41">
        <f t="shared" si="5"/>
        <v>150.78106224465273</v>
      </c>
      <c r="Z12" s="51">
        <v>10</v>
      </c>
      <c r="AA12" s="43">
        <f t="shared" si="6"/>
        <v>107.8125</v>
      </c>
      <c r="AB12" s="51"/>
      <c r="AC12" s="43">
        <f t="shared" si="7"/>
        <v>0</v>
      </c>
      <c r="AD12" s="32"/>
      <c r="AE12" s="14"/>
      <c r="AF12" s="31">
        <v>8</v>
      </c>
      <c r="AG12" s="14">
        <f>25-(AF12*$AG$63)+$AG$63</f>
        <v>16.666666666666668</v>
      </c>
      <c r="AH12" s="31"/>
      <c r="AI12" s="14"/>
      <c r="AJ12" s="31"/>
      <c r="AK12" s="14"/>
      <c r="AL12" s="43">
        <f t="shared" si="8"/>
        <v>16.666666666666668</v>
      </c>
      <c r="AM12" s="46">
        <f t="shared" si="9"/>
        <v>323.59356224465273</v>
      </c>
    </row>
    <row r="13" spans="1:40" x14ac:dyDescent="0.25">
      <c r="A13" s="3">
        <v>9</v>
      </c>
      <c r="B13" s="1" t="s">
        <v>305</v>
      </c>
      <c r="C13" s="1" t="s">
        <v>9</v>
      </c>
      <c r="D13" s="1">
        <v>2001</v>
      </c>
      <c r="E13" s="1" t="s">
        <v>352</v>
      </c>
      <c r="F13" s="2"/>
      <c r="G13" s="2"/>
      <c r="H13" s="38"/>
      <c r="I13" s="38"/>
      <c r="J13" s="38">
        <v>25</v>
      </c>
      <c r="K13" s="14">
        <v>0</v>
      </c>
      <c r="L13" s="14">
        <v>0</v>
      </c>
      <c r="M13" s="14">
        <v>0</v>
      </c>
      <c r="N13" s="14">
        <v>0</v>
      </c>
      <c r="O13" s="14">
        <f>50-(J13*$O$63)+$O$63</f>
        <v>9.9999999999999947</v>
      </c>
      <c r="P13" s="41">
        <f t="shared" si="0"/>
        <v>9.9999999999999947</v>
      </c>
      <c r="Q13" s="32">
        <v>8</v>
      </c>
      <c r="R13" s="38">
        <v>12</v>
      </c>
      <c r="S13" s="38">
        <v>16</v>
      </c>
      <c r="T13" s="48"/>
      <c r="U13" s="26">
        <f t="shared" si="1"/>
        <v>85.416666666666657</v>
      </c>
      <c r="V13" s="26">
        <f t="shared" si="2"/>
        <v>80.701754385964904</v>
      </c>
      <c r="W13" s="26">
        <f t="shared" si="3"/>
        <v>79.452054794520549</v>
      </c>
      <c r="X13" s="26">
        <f t="shared" si="4"/>
        <v>0</v>
      </c>
      <c r="Y13" s="41">
        <f t="shared" si="5"/>
        <v>166.11842105263156</v>
      </c>
      <c r="Z13" s="51">
        <v>7</v>
      </c>
      <c r="AA13" s="43">
        <f t="shared" si="6"/>
        <v>121.875</v>
      </c>
      <c r="AB13" s="51"/>
      <c r="AC13" s="43">
        <f t="shared" si="7"/>
        <v>0</v>
      </c>
      <c r="AD13" s="32"/>
      <c r="AE13" s="26"/>
      <c r="AF13" s="31"/>
      <c r="AG13" s="14"/>
      <c r="AH13" s="31"/>
      <c r="AI13" s="14"/>
      <c r="AJ13" s="31"/>
      <c r="AK13" s="14"/>
      <c r="AL13" s="43">
        <f t="shared" si="8"/>
        <v>0</v>
      </c>
      <c r="AM13" s="46">
        <f t="shared" si="9"/>
        <v>297.99342105263156</v>
      </c>
    </row>
    <row r="14" spans="1:40" x14ac:dyDescent="0.25">
      <c r="A14" s="3">
        <v>10</v>
      </c>
      <c r="B14" s="1" t="s">
        <v>421</v>
      </c>
      <c r="C14" s="1" t="s">
        <v>139</v>
      </c>
      <c r="D14" s="1">
        <v>2001</v>
      </c>
      <c r="E14" s="1" t="s">
        <v>352</v>
      </c>
      <c r="F14" s="2"/>
      <c r="G14" s="2"/>
      <c r="H14" s="38"/>
      <c r="I14" s="38">
        <v>3</v>
      </c>
      <c r="J14" s="38"/>
      <c r="K14" s="14">
        <v>0</v>
      </c>
      <c r="L14" s="14">
        <v>0</v>
      </c>
      <c r="M14" s="14">
        <v>0</v>
      </c>
      <c r="N14" s="14">
        <f>50-(I14*$N$63)+$N$63</f>
        <v>46.551724137931039</v>
      </c>
      <c r="O14" s="14">
        <v>0</v>
      </c>
      <c r="P14" s="41">
        <f t="shared" si="0"/>
        <v>46.551724137931039</v>
      </c>
      <c r="Q14" s="32">
        <v>16</v>
      </c>
      <c r="R14" s="38">
        <v>21</v>
      </c>
      <c r="S14" s="38">
        <v>25</v>
      </c>
      <c r="T14" s="48"/>
      <c r="U14" s="26">
        <f t="shared" si="1"/>
        <v>68.749999999999986</v>
      </c>
      <c r="V14" s="26">
        <f t="shared" si="2"/>
        <v>64.912280701754383</v>
      </c>
      <c r="W14" s="26">
        <f t="shared" si="3"/>
        <v>67.123287671232887</v>
      </c>
      <c r="X14" s="26">
        <f t="shared" si="4"/>
        <v>0</v>
      </c>
      <c r="Y14" s="41">
        <f t="shared" si="5"/>
        <v>135.87328767123287</v>
      </c>
      <c r="Z14" s="51">
        <v>13</v>
      </c>
      <c r="AA14" s="43">
        <f t="shared" si="6"/>
        <v>93.75</v>
      </c>
      <c r="AB14" s="51"/>
      <c r="AC14" s="43">
        <f t="shared" si="7"/>
        <v>0</v>
      </c>
      <c r="AD14" s="32">
        <v>34</v>
      </c>
      <c r="AE14" s="14">
        <f>25-(AD14*$AE$63)+$AE$63</f>
        <v>11.016949152542374</v>
      </c>
      <c r="AF14" s="31">
        <v>7</v>
      </c>
      <c r="AG14" s="14">
        <f>25-(AF14*$AG$63)+$AG$63</f>
        <v>17.857142857142854</v>
      </c>
      <c r="AH14" s="31"/>
      <c r="AI14" s="14"/>
      <c r="AJ14" s="31"/>
      <c r="AK14" s="14"/>
      <c r="AL14" s="43">
        <f t="shared" si="8"/>
        <v>17.857142857142854</v>
      </c>
      <c r="AM14" s="46">
        <f t="shared" si="9"/>
        <v>294.03215466630678</v>
      </c>
    </row>
    <row r="15" spans="1:40" x14ac:dyDescent="0.25">
      <c r="A15" s="3">
        <v>11</v>
      </c>
      <c r="B15" s="1" t="s">
        <v>295</v>
      </c>
      <c r="C15" s="1" t="s">
        <v>42</v>
      </c>
      <c r="D15" s="1">
        <v>2001</v>
      </c>
      <c r="E15" s="1" t="s">
        <v>352</v>
      </c>
      <c r="F15" s="2"/>
      <c r="G15" s="2"/>
      <c r="H15" s="38"/>
      <c r="I15" s="38">
        <v>11</v>
      </c>
      <c r="J15" s="38">
        <v>5</v>
      </c>
      <c r="K15" s="14">
        <v>0</v>
      </c>
      <c r="L15" s="14">
        <v>0</v>
      </c>
      <c r="M15" s="14">
        <v>0</v>
      </c>
      <c r="N15" s="14">
        <f>50-(I15*$N$63)+$N$63</f>
        <v>32.758620689655174</v>
      </c>
      <c r="O15" s="14">
        <f>50-(J15*$O$63)+$O$63</f>
        <v>43.333333333333329</v>
      </c>
      <c r="P15" s="41">
        <f t="shared" si="0"/>
        <v>43.333333333333329</v>
      </c>
      <c r="Q15" s="32">
        <v>9</v>
      </c>
      <c r="R15" s="38">
        <v>37</v>
      </c>
      <c r="S15" s="38">
        <v>41</v>
      </c>
      <c r="T15" s="48"/>
      <c r="U15" s="26">
        <f t="shared" si="1"/>
        <v>83.333333333333329</v>
      </c>
      <c r="V15" s="26">
        <f t="shared" si="2"/>
        <v>36.842105263157897</v>
      </c>
      <c r="W15" s="26">
        <f t="shared" si="3"/>
        <v>45.205479452054796</v>
      </c>
      <c r="X15" s="26">
        <f t="shared" si="4"/>
        <v>0</v>
      </c>
      <c r="Y15" s="41">
        <f t="shared" si="5"/>
        <v>128.53881278538813</v>
      </c>
      <c r="Z15" s="51">
        <v>12</v>
      </c>
      <c r="AA15" s="43">
        <f t="shared" si="6"/>
        <v>98.4375</v>
      </c>
      <c r="AB15" s="51"/>
      <c r="AC15" s="43">
        <f t="shared" si="7"/>
        <v>0</v>
      </c>
      <c r="AD15" s="32">
        <v>10</v>
      </c>
      <c r="AE15" s="14">
        <f>25-(AD15*$AE$63)+$AE$63</f>
        <v>21.186440677966104</v>
      </c>
      <c r="AF15" s="31">
        <v>10</v>
      </c>
      <c r="AG15" s="14">
        <f>25-(AF15*$AG$63)+$AG$63</f>
        <v>14.285714285714285</v>
      </c>
      <c r="AH15" s="31"/>
      <c r="AI15" s="14"/>
      <c r="AJ15" s="31"/>
      <c r="AK15" s="14"/>
      <c r="AL15" s="43">
        <f t="shared" si="8"/>
        <v>21.186440677966104</v>
      </c>
      <c r="AM15" s="46">
        <f t="shared" si="9"/>
        <v>291.49608679668756</v>
      </c>
    </row>
    <row r="16" spans="1:40" x14ac:dyDescent="0.25">
      <c r="A16" s="3">
        <v>12</v>
      </c>
      <c r="B16" s="1" t="s">
        <v>417</v>
      </c>
      <c r="C16" s="5" t="s">
        <v>13</v>
      </c>
      <c r="D16" s="1">
        <v>2001</v>
      </c>
      <c r="E16" s="3" t="s">
        <v>352</v>
      </c>
      <c r="F16" s="2"/>
      <c r="G16" s="2"/>
      <c r="H16" s="38">
        <v>4</v>
      </c>
      <c r="I16" s="38">
        <v>12</v>
      </c>
      <c r="J16" s="38">
        <v>7</v>
      </c>
      <c r="K16" s="14">
        <v>0</v>
      </c>
      <c r="L16" s="14">
        <v>0</v>
      </c>
      <c r="M16" s="14">
        <f>50-(H16*$M$63)+$M$63</f>
        <v>42.857142857142854</v>
      </c>
      <c r="N16" s="14">
        <f>50-(I16*$N$63)+$N$63</f>
        <v>31.03448275862069</v>
      </c>
      <c r="O16" s="14">
        <f>50-(J16*$O$63)+$O$63</f>
        <v>39.999999999999993</v>
      </c>
      <c r="P16" s="41">
        <f t="shared" si="0"/>
        <v>42.857142857142854</v>
      </c>
      <c r="Q16" s="32">
        <v>10</v>
      </c>
      <c r="R16" s="38">
        <v>28</v>
      </c>
      <c r="S16" s="38">
        <v>35</v>
      </c>
      <c r="T16" s="48"/>
      <c r="U16" s="26">
        <f t="shared" si="1"/>
        <v>81.249999999999986</v>
      </c>
      <c r="V16" s="26">
        <f t="shared" si="2"/>
        <v>52.631578947368425</v>
      </c>
      <c r="W16" s="26">
        <f t="shared" si="3"/>
        <v>53.424657534246577</v>
      </c>
      <c r="X16" s="26">
        <f t="shared" si="4"/>
        <v>0</v>
      </c>
      <c r="Y16" s="41">
        <f t="shared" si="5"/>
        <v>134.67465753424656</v>
      </c>
      <c r="Z16" s="51">
        <v>14</v>
      </c>
      <c r="AA16" s="43">
        <f t="shared" si="6"/>
        <v>89.0625</v>
      </c>
      <c r="AB16" s="51"/>
      <c r="AC16" s="43">
        <f t="shared" si="7"/>
        <v>0</v>
      </c>
      <c r="AD16" s="32">
        <v>12</v>
      </c>
      <c r="AE16" s="14">
        <f>25-(AD16*$AE$63)+$AE$63</f>
        <v>20.338983050847457</v>
      </c>
      <c r="AF16" s="31"/>
      <c r="AG16" s="14"/>
      <c r="AH16" s="31"/>
      <c r="AI16" s="14"/>
      <c r="AJ16" s="31"/>
      <c r="AK16" s="14"/>
      <c r="AL16" s="43">
        <f t="shared" si="8"/>
        <v>20.338983050847457</v>
      </c>
      <c r="AM16" s="46">
        <f t="shared" si="9"/>
        <v>286.93328344223687</v>
      </c>
    </row>
    <row r="17" spans="1:39" x14ac:dyDescent="0.25">
      <c r="A17" s="3">
        <v>13</v>
      </c>
      <c r="B17" s="1" t="s">
        <v>266</v>
      </c>
      <c r="C17" s="1" t="s">
        <v>23</v>
      </c>
      <c r="D17" s="1">
        <v>2001</v>
      </c>
      <c r="E17" s="1" t="s">
        <v>352</v>
      </c>
      <c r="F17" s="2">
        <v>10</v>
      </c>
      <c r="G17" s="2">
        <v>1</v>
      </c>
      <c r="H17" s="38"/>
      <c r="I17" s="38"/>
      <c r="J17" s="38"/>
      <c r="K17" s="14">
        <f>50-(F17*$K$63)+$K$63</f>
        <v>31.249999999999996</v>
      </c>
      <c r="L17" s="14">
        <f>50-(G17*$L$63)+$L$63</f>
        <v>50</v>
      </c>
      <c r="M17" s="14">
        <v>0</v>
      </c>
      <c r="N17" s="14">
        <v>0</v>
      </c>
      <c r="O17" s="14">
        <v>0</v>
      </c>
      <c r="P17" s="41">
        <f t="shared" si="0"/>
        <v>50</v>
      </c>
      <c r="Q17" s="32">
        <v>15</v>
      </c>
      <c r="R17" s="38">
        <v>27</v>
      </c>
      <c r="S17" s="38">
        <v>27</v>
      </c>
      <c r="T17" s="48"/>
      <c r="U17" s="26">
        <f t="shared" si="1"/>
        <v>70.833333333333329</v>
      </c>
      <c r="V17" s="26">
        <f t="shared" si="2"/>
        <v>54.385964912280706</v>
      </c>
      <c r="W17" s="26">
        <f t="shared" si="3"/>
        <v>64.38356164383562</v>
      </c>
      <c r="X17" s="26">
        <f t="shared" si="4"/>
        <v>0</v>
      </c>
      <c r="Y17" s="41">
        <f t="shared" si="5"/>
        <v>135.21689497716895</v>
      </c>
      <c r="Z17" s="51">
        <v>16</v>
      </c>
      <c r="AA17" s="43">
        <f t="shared" si="6"/>
        <v>79.6875</v>
      </c>
      <c r="AB17" s="51"/>
      <c r="AC17" s="43">
        <f t="shared" si="7"/>
        <v>0</v>
      </c>
      <c r="AD17" s="32">
        <v>19</v>
      </c>
      <c r="AE17" s="14">
        <f>25-(AD17*$AE$63)+$AE$63</f>
        <v>17.372881355932204</v>
      </c>
      <c r="AF17" s="31"/>
      <c r="AG17" s="14"/>
      <c r="AH17" s="31"/>
      <c r="AI17" s="14"/>
      <c r="AJ17" s="31"/>
      <c r="AK17" s="14"/>
      <c r="AL17" s="43">
        <f t="shared" si="8"/>
        <v>17.372881355932204</v>
      </c>
      <c r="AM17" s="46">
        <f t="shared" si="9"/>
        <v>282.27727633310116</v>
      </c>
    </row>
    <row r="18" spans="1:39" x14ac:dyDescent="0.25">
      <c r="A18" s="3">
        <v>14</v>
      </c>
      <c r="B18" s="1" t="s">
        <v>380</v>
      </c>
      <c r="C18" s="1" t="s">
        <v>370</v>
      </c>
      <c r="D18" s="1">
        <v>2001</v>
      </c>
      <c r="E18" s="22" t="s">
        <v>352</v>
      </c>
      <c r="F18" s="2"/>
      <c r="G18" s="2"/>
      <c r="H18" s="38"/>
      <c r="I18" s="38"/>
      <c r="J18" s="38"/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41">
        <f t="shared" si="0"/>
        <v>0</v>
      </c>
      <c r="Q18" s="32">
        <v>11</v>
      </c>
      <c r="R18" s="38">
        <v>42</v>
      </c>
      <c r="S18" s="38">
        <v>49</v>
      </c>
      <c r="T18" s="48"/>
      <c r="U18" s="26">
        <f t="shared" si="1"/>
        <v>79.166666666666657</v>
      </c>
      <c r="V18" s="26">
        <f t="shared" si="2"/>
        <v>28.0701754385965</v>
      </c>
      <c r="W18" s="26">
        <f t="shared" si="3"/>
        <v>34.246575342465754</v>
      </c>
      <c r="X18" s="26">
        <f t="shared" si="4"/>
        <v>0</v>
      </c>
      <c r="Y18" s="41">
        <f t="shared" si="5"/>
        <v>113.4132420091324</v>
      </c>
      <c r="Z18" s="51">
        <v>15</v>
      </c>
      <c r="AA18" s="43">
        <f t="shared" si="6"/>
        <v>84.375</v>
      </c>
      <c r="AB18" s="51"/>
      <c r="AC18" s="43">
        <f t="shared" si="7"/>
        <v>0</v>
      </c>
      <c r="AD18" s="32"/>
      <c r="AE18" s="14"/>
      <c r="AF18" s="31"/>
      <c r="AG18" s="14"/>
      <c r="AH18" s="31">
        <v>2</v>
      </c>
      <c r="AI18" s="14">
        <f>25-(AH18*$AI$63)+$AI$63</f>
        <v>22.5</v>
      </c>
      <c r="AJ18" s="31"/>
      <c r="AK18" s="14"/>
      <c r="AL18" s="43">
        <f t="shared" si="8"/>
        <v>22.5</v>
      </c>
      <c r="AM18" s="46">
        <f t="shared" si="9"/>
        <v>220.2882420091324</v>
      </c>
    </row>
    <row r="19" spans="1:39" x14ac:dyDescent="0.25">
      <c r="A19" s="3">
        <v>15</v>
      </c>
      <c r="B19" s="1" t="s">
        <v>49</v>
      </c>
      <c r="C19" s="1" t="s">
        <v>8</v>
      </c>
      <c r="D19" s="1">
        <v>2002</v>
      </c>
      <c r="E19" s="3" t="s">
        <v>352</v>
      </c>
      <c r="F19" s="2"/>
      <c r="G19" s="2"/>
      <c r="H19" s="38">
        <v>5</v>
      </c>
      <c r="I19" s="38"/>
      <c r="J19" s="38">
        <v>16</v>
      </c>
      <c r="K19" s="14">
        <v>0</v>
      </c>
      <c r="L19" s="14">
        <v>0</v>
      </c>
      <c r="M19" s="14">
        <f>50-(H19*$M$63)+$M$63</f>
        <v>40.476190476190474</v>
      </c>
      <c r="N19" s="14">
        <v>0</v>
      </c>
      <c r="O19" s="14">
        <f>50-(J19*$O$63)+$O$63</f>
        <v>25</v>
      </c>
      <c r="P19" s="41">
        <f t="shared" si="0"/>
        <v>40.476190476190474</v>
      </c>
      <c r="Q19" s="32">
        <v>36</v>
      </c>
      <c r="R19" s="38">
        <v>43</v>
      </c>
      <c r="S19" s="38">
        <v>44</v>
      </c>
      <c r="T19" s="31"/>
      <c r="U19" s="26">
        <f t="shared" si="1"/>
        <v>27.083333333333332</v>
      </c>
      <c r="V19" s="26">
        <f t="shared" si="2"/>
        <v>26.315789473684212</v>
      </c>
      <c r="W19" s="26">
        <f t="shared" si="3"/>
        <v>41.095890410958901</v>
      </c>
      <c r="X19" s="26">
        <f t="shared" si="4"/>
        <v>0</v>
      </c>
      <c r="Y19" s="41">
        <f t="shared" si="5"/>
        <v>68.17922374429223</v>
      </c>
      <c r="Z19" s="51">
        <v>17</v>
      </c>
      <c r="AA19" s="43">
        <f t="shared" si="6"/>
        <v>75</v>
      </c>
      <c r="AB19" s="51"/>
      <c r="AC19" s="43">
        <f t="shared" si="7"/>
        <v>0</v>
      </c>
      <c r="AD19" s="32">
        <v>11</v>
      </c>
      <c r="AE19" s="14">
        <f>25-(AD19*$AE$63)+$AE$63</f>
        <v>20.762711864406779</v>
      </c>
      <c r="AF19" s="31"/>
      <c r="AG19" s="14"/>
      <c r="AH19" s="31"/>
      <c r="AI19" s="14"/>
      <c r="AJ19" s="31"/>
      <c r="AK19" s="14"/>
      <c r="AL19" s="43">
        <f t="shared" si="8"/>
        <v>20.762711864406779</v>
      </c>
      <c r="AM19" s="46">
        <f t="shared" si="9"/>
        <v>204.41812608488948</v>
      </c>
    </row>
    <row r="20" spans="1:39" x14ac:dyDescent="0.25">
      <c r="A20" s="3">
        <v>16</v>
      </c>
      <c r="B20" s="3" t="s">
        <v>412</v>
      </c>
      <c r="C20" s="3" t="s">
        <v>243</v>
      </c>
      <c r="D20" s="3">
        <v>2001</v>
      </c>
      <c r="E20" s="33" t="s">
        <v>352</v>
      </c>
      <c r="F20" s="2">
        <v>12</v>
      </c>
      <c r="G20" s="2"/>
      <c r="H20" s="38"/>
      <c r="I20" s="38"/>
      <c r="J20" s="38">
        <v>11</v>
      </c>
      <c r="K20" s="14">
        <f>50-(F20*$K$63)+$K$63</f>
        <v>27.083333333333332</v>
      </c>
      <c r="L20" s="14">
        <v>0</v>
      </c>
      <c r="M20" s="14">
        <v>0</v>
      </c>
      <c r="N20" s="14">
        <v>0</v>
      </c>
      <c r="O20" s="14">
        <f>50-(J20*$O$63)+$O$63</f>
        <v>33.333333333333329</v>
      </c>
      <c r="P20" s="41">
        <f t="shared" si="0"/>
        <v>33.333333333333329</v>
      </c>
      <c r="Q20" s="32">
        <v>32</v>
      </c>
      <c r="R20" s="38">
        <v>32</v>
      </c>
      <c r="S20" s="38">
        <v>36</v>
      </c>
      <c r="T20" s="31"/>
      <c r="U20" s="26">
        <f t="shared" si="1"/>
        <v>35.416666666666664</v>
      </c>
      <c r="V20" s="26">
        <f t="shared" si="2"/>
        <v>45.614035087719301</v>
      </c>
      <c r="W20" s="26">
        <f t="shared" si="3"/>
        <v>52.054794520547944</v>
      </c>
      <c r="X20" s="26">
        <f t="shared" si="4"/>
        <v>0</v>
      </c>
      <c r="Y20" s="41">
        <f t="shared" si="5"/>
        <v>97.668829608267245</v>
      </c>
      <c r="Z20" s="51">
        <v>21</v>
      </c>
      <c r="AA20" s="43">
        <f t="shared" si="6"/>
        <v>56.25</v>
      </c>
      <c r="AB20" s="51"/>
      <c r="AC20" s="43">
        <f t="shared" si="7"/>
        <v>0</v>
      </c>
      <c r="AD20" s="32">
        <v>26</v>
      </c>
      <c r="AE20" s="14">
        <f>25-(AD20*$AE$63)+$AE$63</f>
        <v>14.40677966101695</v>
      </c>
      <c r="AF20" s="31">
        <v>12</v>
      </c>
      <c r="AG20" s="14">
        <f>25-(AF20*$AG$63)+$AG$63</f>
        <v>11.904761904761905</v>
      </c>
      <c r="AH20" s="31"/>
      <c r="AI20" s="14"/>
      <c r="AJ20" s="31"/>
      <c r="AK20" s="14"/>
      <c r="AL20" s="43">
        <f t="shared" si="8"/>
        <v>14.40677966101695</v>
      </c>
      <c r="AM20" s="46">
        <f t="shared" si="9"/>
        <v>201.65894260261751</v>
      </c>
    </row>
    <row r="21" spans="1:39" x14ac:dyDescent="0.25">
      <c r="A21" s="3">
        <v>17</v>
      </c>
      <c r="B21" s="1" t="s">
        <v>43</v>
      </c>
      <c r="C21" s="1" t="s">
        <v>11</v>
      </c>
      <c r="D21" s="1">
        <v>2002</v>
      </c>
      <c r="E21" s="84" t="s">
        <v>352</v>
      </c>
      <c r="F21" s="2"/>
      <c r="G21" s="2"/>
      <c r="H21" s="38"/>
      <c r="I21" s="38">
        <v>20</v>
      </c>
      <c r="J21" s="38">
        <v>17</v>
      </c>
      <c r="K21" s="14">
        <v>0</v>
      </c>
      <c r="L21" s="14">
        <v>0</v>
      </c>
      <c r="M21" s="14">
        <v>0</v>
      </c>
      <c r="N21" s="14">
        <f>50-(I21*$N$63)+$N$63</f>
        <v>17.241379310344833</v>
      </c>
      <c r="O21" s="14">
        <f>50-(J21*$O$63)+$O$63</f>
        <v>23.333333333333332</v>
      </c>
      <c r="P21" s="41">
        <f t="shared" si="0"/>
        <v>23.333333333333332</v>
      </c>
      <c r="Q21" s="32"/>
      <c r="R21" s="38"/>
      <c r="S21" s="38">
        <v>53</v>
      </c>
      <c r="T21" s="48"/>
      <c r="U21" s="26">
        <v>0</v>
      </c>
      <c r="V21" s="26">
        <v>0</v>
      </c>
      <c r="W21" s="26">
        <f t="shared" si="3"/>
        <v>28.767123287671236</v>
      </c>
      <c r="X21" s="26">
        <f t="shared" si="4"/>
        <v>0</v>
      </c>
      <c r="Y21" s="41">
        <f t="shared" si="5"/>
        <v>28.767123287671236</v>
      </c>
      <c r="Z21" s="51">
        <v>8</v>
      </c>
      <c r="AA21" s="43">
        <f t="shared" si="6"/>
        <v>117.1875</v>
      </c>
      <c r="AB21" s="51"/>
      <c r="AC21" s="43">
        <f t="shared" si="7"/>
        <v>0</v>
      </c>
      <c r="AD21" s="32"/>
      <c r="AE21" s="26"/>
      <c r="AF21" s="31">
        <v>15</v>
      </c>
      <c r="AG21" s="14">
        <f>25-(AF21*$AG$63)+$AG$63</f>
        <v>8.3333333333333321</v>
      </c>
      <c r="AH21" s="31"/>
      <c r="AI21" s="14"/>
      <c r="AJ21" s="31"/>
      <c r="AK21" s="14"/>
      <c r="AL21" s="43">
        <f t="shared" si="8"/>
        <v>8.3333333333333321</v>
      </c>
      <c r="AM21" s="46">
        <f t="shared" si="9"/>
        <v>177.62128995433793</v>
      </c>
    </row>
    <row r="22" spans="1:39" x14ac:dyDescent="0.25">
      <c r="A22" s="3">
        <v>18</v>
      </c>
      <c r="B22" s="1" t="s">
        <v>393</v>
      </c>
      <c r="C22" s="1" t="s">
        <v>10</v>
      </c>
      <c r="D22" s="1">
        <v>2001</v>
      </c>
      <c r="E22" s="1" t="s">
        <v>352</v>
      </c>
      <c r="F22" s="2"/>
      <c r="G22" s="2"/>
      <c r="H22" s="38"/>
      <c r="I22" s="38">
        <v>17</v>
      </c>
      <c r="J22" s="38">
        <v>27</v>
      </c>
      <c r="K22" s="14">
        <v>0</v>
      </c>
      <c r="L22" s="14">
        <v>0</v>
      </c>
      <c r="M22" s="14">
        <v>0</v>
      </c>
      <c r="N22" s="14">
        <f>50-(I22*$N$63)+$N$63</f>
        <v>22.413793103448278</v>
      </c>
      <c r="O22" s="14">
        <f>50-(J22*$O$63)+$O$63</f>
        <v>6.666666666666667</v>
      </c>
      <c r="P22" s="41">
        <f t="shared" si="0"/>
        <v>22.413793103448278</v>
      </c>
      <c r="Q22" s="32">
        <v>35</v>
      </c>
      <c r="R22" s="38"/>
      <c r="S22" s="38">
        <v>50</v>
      </c>
      <c r="T22" s="48"/>
      <c r="U22" s="26">
        <f>100-(Q22*$U$63)+$U$63</f>
        <v>29.166666666666661</v>
      </c>
      <c r="V22" s="26">
        <v>0</v>
      </c>
      <c r="W22" s="26">
        <f t="shared" si="3"/>
        <v>32.87671232876712</v>
      </c>
      <c r="X22" s="26">
        <f t="shared" si="4"/>
        <v>0</v>
      </c>
      <c r="Y22" s="41">
        <f t="shared" si="5"/>
        <v>62.043378995433784</v>
      </c>
      <c r="Z22" s="51">
        <v>22</v>
      </c>
      <c r="AA22" s="43">
        <f t="shared" si="6"/>
        <v>51.5625</v>
      </c>
      <c r="AB22" s="51"/>
      <c r="AC22" s="43">
        <f t="shared" si="7"/>
        <v>0</v>
      </c>
      <c r="AD22" s="32">
        <v>47</v>
      </c>
      <c r="AE22" s="14">
        <f>25-(AD22*$AE$63)+$AE$63</f>
        <v>5.5084745762711869</v>
      </c>
      <c r="AF22" s="31"/>
      <c r="AG22" s="14"/>
      <c r="AH22" s="31"/>
      <c r="AI22" s="14"/>
      <c r="AJ22" s="31"/>
      <c r="AK22" s="14"/>
      <c r="AL22" s="43">
        <f t="shared" si="8"/>
        <v>5.5084745762711869</v>
      </c>
      <c r="AM22" s="46">
        <f t="shared" si="9"/>
        <v>141.52814667515327</v>
      </c>
    </row>
    <row r="23" spans="1:39" x14ac:dyDescent="0.25">
      <c r="A23" s="3">
        <v>19</v>
      </c>
      <c r="B23" s="1" t="s">
        <v>311</v>
      </c>
      <c r="C23" s="1" t="s">
        <v>42</v>
      </c>
      <c r="D23" s="1">
        <v>2001</v>
      </c>
      <c r="E23" s="1" t="s">
        <v>352</v>
      </c>
      <c r="F23" s="2"/>
      <c r="G23" s="2"/>
      <c r="H23" s="38"/>
      <c r="I23" s="38"/>
      <c r="J23" s="38">
        <v>21</v>
      </c>
      <c r="K23" s="14">
        <v>0</v>
      </c>
      <c r="L23" s="14">
        <v>0</v>
      </c>
      <c r="M23" s="14">
        <v>0</v>
      </c>
      <c r="N23" s="14">
        <v>0</v>
      </c>
      <c r="O23" s="14">
        <f>50-(J23*$O$63)+$O$63</f>
        <v>16.666666666666668</v>
      </c>
      <c r="P23" s="41">
        <f t="shared" si="0"/>
        <v>16.666666666666668</v>
      </c>
      <c r="Q23" s="32"/>
      <c r="R23" s="38">
        <v>51</v>
      </c>
      <c r="S23" s="38">
        <v>56</v>
      </c>
      <c r="T23" s="48"/>
      <c r="U23" s="26">
        <v>0</v>
      </c>
      <c r="V23" s="26">
        <f>100-(R23*$V$63)+$V$63</f>
        <v>12.280701754385966</v>
      </c>
      <c r="W23" s="26">
        <f t="shared" si="3"/>
        <v>24.657534246575349</v>
      </c>
      <c r="X23" s="26">
        <f t="shared" si="4"/>
        <v>0</v>
      </c>
      <c r="Y23" s="41">
        <f t="shared" si="5"/>
        <v>36.938236000961311</v>
      </c>
      <c r="Z23" s="51">
        <v>18</v>
      </c>
      <c r="AA23" s="43">
        <f t="shared" si="6"/>
        <v>70.3125</v>
      </c>
      <c r="AB23" s="51"/>
      <c r="AC23" s="43">
        <f t="shared" si="7"/>
        <v>0</v>
      </c>
      <c r="AD23" s="32">
        <v>29</v>
      </c>
      <c r="AE23" s="26">
        <f>25-(AD23*$AE$63)+$AE$63</f>
        <v>13.135593220338983</v>
      </c>
      <c r="AF23" s="31"/>
      <c r="AG23" s="14"/>
      <c r="AH23" s="31"/>
      <c r="AI23" s="14"/>
      <c r="AJ23" s="31"/>
      <c r="AK23" s="14"/>
      <c r="AL23" s="43">
        <f t="shared" si="8"/>
        <v>13.135593220338983</v>
      </c>
      <c r="AM23" s="46">
        <f t="shared" si="9"/>
        <v>137.05299588796697</v>
      </c>
    </row>
    <row r="24" spans="1:39" x14ac:dyDescent="0.25">
      <c r="A24" s="3">
        <v>20</v>
      </c>
      <c r="B24" s="3" t="s">
        <v>415</v>
      </c>
      <c r="C24" s="3" t="s">
        <v>201</v>
      </c>
      <c r="D24" s="3">
        <v>2001</v>
      </c>
      <c r="E24" s="1" t="s">
        <v>352</v>
      </c>
      <c r="F24" s="2">
        <v>18</v>
      </c>
      <c r="G24" s="2"/>
      <c r="H24" s="38"/>
      <c r="I24" s="38"/>
      <c r="J24" s="38"/>
      <c r="K24" s="14">
        <f>50-(F24*$K$63)+$K$63</f>
        <v>14.583333333333334</v>
      </c>
      <c r="L24" s="14">
        <v>0</v>
      </c>
      <c r="M24" s="14">
        <v>0</v>
      </c>
      <c r="N24" s="14">
        <v>0</v>
      </c>
      <c r="O24" s="14">
        <v>0</v>
      </c>
      <c r="P24" s="41">
        <f t="shared" si="0"/>
        <v>14.583333333333334</v>
      </c>
      <c r="Q24" s="32">
        <v>28</v>
      </c>
      <c r="R24" s="38">
        <v>50</v>
      </c>
      <c r="S24" s="38">
        <v>59</v>
      </c>
      <c r="T24" s="48"/>
      <c r="U24" s="26">
        <f>100-(Q24*$U$63)+$U$63</f>
        <v>43.75</v>
      </c>
      <c r="V24" s="26">
        <f>100-(R24*$V$63)+$V$63</f>
        <v>14.035087719298254</v>
      </c>
      <c r="W24" s="26">
        <f t="shared" si="3"/>
        <v>20.547945205479461</v>
      </c>
      <c r="X24" s="26">
        <f t="shared" si="4"/>
        <v>0</v>
      </c>
      <c r="Y24" s="41">
        <f t="shared" si="5"/>
        <v>64.297945205479465</v>
      </c>
      <c r="Z24" s="51">
        <v>23</v>
      </c>
      <c r="AA24" s="43">
        <f t="shared" si="6"/>
        <v>46.875</v>
      </c>
      <c r="AB24" s="51"/>
      <c r="AC24" s="43">
        <f t="shared" si="7"/>
        <v>0</v>
      </c>
      <c r="AD24" s="32">
        <v>44</v>
      </c>
      <c r="AE24" s="14">
        <f>25-(AD24*$AE$63)+$AE$63</f>
        <v>6.7796610169491522</v>
      </c>
      <c r="AF24" s="31"/>
      <c r="AG24" s="14"/>
      <c r="AH24" s="31"/>
      <c r="AI24" s="14"/>
      <c r="AJ24" s="31"/>
      <c r="AK24" s="14"/>
      <c r="AL24" s="43">
        <f t="shared" si="8"/>
        <v>6.7796610169491522</v>
      </c>
      <c r="AM24" s="46">
        <f t="shared" si="9"/>
        <v>132.53593955576196</v>
      </c>
    </row>
    <row r="25" spans="1:39" x14ac:dyDescent="0.25">
      <c r="A25" s="3">
        <v>21</v>
      </c>
      <c r="B25" s="3" t="s">
        <v>29</v>
      </c>
      <c r="C25" s="3" t="s">
        <v>9</v>
      </c>
      <c r="D25" s="3">
        <v>2002</v>
      </c>
      <c r="E25" s="1" t="s">
        <v>352</v>
      </c>
      <c r="F25" s="2"/>
      <c r="G25" s="2"/>
      <c r="H25" s="38"/>
      <c r="I25" s="38"/>
      <c r="J25" s="38">
        <v>18</v>
      </c>
      <c r="K25" s="14">
        <v>0</v>
      </c>
      <c r="L25" s="14">
        <v>0</v>
      </c>
      <c r="M25" s="14">
        <v>0</v>
      </c>
      <c r="N25" s="14">
        <v>0</v>
      </c>
      <c r="O25" s="14">
        <f>50-(J25*$O$63)+$O$63</f>
        <v>21.666666666666668</v>
      </c>
      <c r="P25" s="41">
        <f t="shared" si="0"/>
        <v>21.666666666666668</v>
      </c>
      <c r="Q25" s="32">
        <v>39</v>
      </c>
      <c r="R25" s="38">
        <v>48</v>
      </c>
      <c r="S25" s="38"/>
      <c r="T25" s="31"/>
      <c r="U25" s="26">
        <f>100-(Q25*$U$63)+$U$63</f>
        <v>20.833333333333332</v>
      </c>
      <c r="V25" s="26">
        <f>100-(R25*$V$63)+$V$63</f>
        <v>17.543859649122815</v>
      </c>
      <c r="W25" s="26">
        <v>0</v>
      </c>
      <c r="X25" s="26">
        <f t="shared" si="4"/>
        <v>0</v>
      </c>
      <c r="Y25" s="41">
        <f t="shared" si="5"/>
        <v>38.377192982456151</v>
      </c>
      <c r="Z25" s="51">
        <v>19</v>
      </c>
      <c r="AA25" s="43">
        <f t="shared" si="6"/>
        <v>65.625</v>
      </c>
      <c r="AB25" s="51"/>
      <c r="AC25" s="43">
        <f t="shared" si="7"/>
        <v>0</v>
      </c>
      <c r="AD25" s="32"/>
      <c r="AE25" s="26"/>
      <c r="AF25" s="31"/>
      <c r="AG25" s="14"/>
      <c r="AH25" s="31"/>
      <c r="AI25" s="14"/>
      <c r="AJ25" s="31"/>
      <c r="AK25" s="14"/>
      <c r="AL25" s="43">
        <f t="shared" si="8"/>
        <v>0</v>
      </c>
      <c r="AM25" s="46">
        <f t="shared" si="9"/>
        <v>125.66885964912282</v>
      </c>
    </row>
    <row r="26" spans="1:39" x14ac:dyDescent="0.25">
      <c r="A26" s="3">
        <v>22</v>
      </c>
      <c r="B26" s="1" t="s">
        <v>275</v>
      </c>
      <c r="C26" s="1" t="s">
        <v>42</v>
      </c>
      <c r="D26" s="1">
        <v>2001</v>
      </c>
      <c r="E26" s="1" t="s">
        <v>352</v>
      </c>
      <c r="F26" s="2"/>
      <c r="G26" s="2"/>
      <c r="H26" s="38"/>
      <c r="I26" s="38">
        <v>21</v>
      </c>
      <c r="J26" s="38">
        <v>19</v>
      </c>
      <c r="K26" s="14">
        <v>0</v>
      </c>
      <c r="L26" s="14">
        <v>0</v>
      </c>
      <c r="M26" s="14">
        <v>0</v>
      </c>
      <c r="N26" s="14">
        <f>50-(I26*$N$63)+$N$63</f>
        <v>15.517241379310347</v>
      </c>
      <c r="O26" s="14">
        <f>50-(J26*$O$63)+$O$63</f>
        <v>20</v>
      </c>
      <c r="P26" s="41">
        <f t="shared" si="0"/>
        <v>20</v>
      </c>
      <c r="Q26" s="32">
        <v>33</v>
      </c>
      <c r="R26" s="38">
        <v>39</v>
      </c>
      <c r="S26" s="38">
        <v>55</v>
      </c>
      <c r="T26" s="48"/>
      <c r="U26" s="26">
        <f>100-(Q26*$U$63)+$U$63</f>
        <v>33.333333333333336</v>
      </c>
      <c r="V26" s="26">
        <f>100-(R26*$V$63)+$V$63</f>
        <v>33.333333333333336</v>
      </c>
      <c r="W26" s="26">
        <f>100-(S26*$W$63)+$W$63</f>
        <v>26.027397260273982</v>
      </c>
      <c r="X26" s="26">
        <f t="shared" si="4"/>
        <v>0</v>
      </c>
      <c r="Y26" s="41">
        <f t="shared" si="5"/>
        <v>66.666666666666671</v>
      </c>
      <c r="Z26" s="51">
        <v>27</v>
      </c>
      <c r="AA26" s="43">
        <f t="shared" si="6"/>
        <v>28.125</v>
      </c>
      <c r="AB26" s="51"/>
      <c r="AC26" s="43">
        <f t="shared" si="7"/>
        <v>0</v>
      </c>
      <c r="AD26" s="32">
        <v>49</v>
      </c>
      <c r="AE26" s="26">
        <f>25-(AD26*$AE$63)+$AE$63</f>
        <v>4.6610169491525433</v>
      </c>
      <c r="AF26" s="31"/>
      <c r="AG26" s="14"/>
      <c r="AH26" s="31"/>
      <c r="AI26" s="14"/>
      <c r="AJ26" s="31"/>
      <c r="AK26" s="14"/>
      <c r="AL26" s="43">
        <f t="shared" si="8"/>
        <v>4.6610169491525433</v>
      </c>
      <c r="AM26" s="46">
        <f t="shared" si="9"/>
        <v>119.45268361581921</v>
      </c>
    </row>
    <row r="27" spans="1:39" x14ac:dyDescent="0.25">
      <c r="A27" s="3">
        <v>23</v>
      </c>
      <c r="B27" s="1" t="s">
        <v>173</v>
      </c>
      <c r="C27" s="1" t="s">
        <v>13</v>
      </c>
      <c r="D27" s="1">
        <v>2001</v>
      </c>
      <c r="E27" s="3" t="s">
        <v>352</v>
      </c>
      <c r="F27" s="2"/>
      <c r="G27" s="2"/>
      <c r="H27" s="38">
        <v>14</v>
      </c>
      <c r="I27" s="38">
        <v>19</v>
      </c>
      <c r="J27" s="38">
        <v>13</v>
      </c>
      <c r="K27" s="14">
        <v>0</v>
      </c>
      <c r="L27" s="14">
        <v>0</v>
      </c>
      <c r="M27" s="14">
        <f>50-(H27*$M$63)+$M$63</f>
        <v>19.047619047619044</v>
      </c>
      <c r="N27" s="14">
        <f>50-(I27*$N$63)+$N$63</f>
        <v>18.965517241379317</v>
      </c>
      <c r="O27" s="14">
        <f>50-(J27*$O$63)+$O$63</f>
        <v>30</v>
      </c>
      <c r="P27" s="41">
        <f t="shared" si="0"/>
        <v>30</v>
      </c>
      <c r="Q27" s="32"/>
      <c r="R27" s="38"/>
      <c r="S27" s="38"/>
      <c r="T27" s="48"/>
      <c r="U27" s="26">
        <v>0</v>
      </c>
      <c r="V27" s="26">
        <v>0</v>
      </c>
      <c r="W27" s="26">
        <v>0</v>
      </c>
      <c r="X27" s="26">
        <f t="shared" si="4"/>
        <v>0</v>
      </c>
      <c r="Y27" s="41">
        <f t="shared" si="5"/>
        <v>0</v>
      </c>
      <c r="Z27" s="51">
        <v>20</v>
      </c>
      <c r="AA27" s="43">
        <f t="shared" si="6"/>
        <v>60.9375</v>
      </c>
      <c r="AB27" s="51"/>
      <c r="AC27" s="43">
        <f t="shared" si="7"/>
        <v>0</v>
      </c>
      <c r="AD27" s="32">
        <v>45</v>
      </c>
      <c r="AE27" s="26">
        <f>25-(AD27*$AE$63)+$AE$63</f>
        <v>6.3559322033898304</v>
      </c>
      <c r="AF27" s="31"/>
      <c r="AG27" s="14"/>
      <c r="AH27" s="31"/>
      <c r="AI27" s="14"/>
      <c r="AJ27" s="31"/>
      <c r="AK27" s="14"/>
      <c r="AL27" s="43">
        <f t="shared" si="8"/>
        <v>6.3559322033898304</v>
      </c>
      <c r="AM27" s="46">
        <f t="shared" si="9"/>
        <v>97.293432203389827</v>
      </c>
    </row>
    <row r="28" spans="1:39" x14ac:dyDescent="0.25">
      <c r="A28" s="3">
        <v>25</v>
      </c>
      <c r="B28" s="1" t="s">
        <v>39</v>
      </c>
      <c r="C28" s="1" t="s">
        <v>77</v>
      </c>
      <c r="D28" s="1">
        <v>2003</v>
      </c>
      <c r="E28" s="3" t="s">
        <v>352</v>
      </c>
      <c r="F28" s="2"/>
      <c r="G28" s="2"/>
      <c r="H28" s="38"/>
      <c r="I28" s="38"/>
      <c r="J28" s="38"/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41">
        <f t="shared" si="0"/>
        <v>0</v>
      </c>
      <c r="Q28" s="32"/>
      <c r="R28" s="38">
        <v>6</v>
      </c>
      <c r="S28" s="38"/>
      <c r="T28" s="48"/>
      <c r="U28" s="26">
        <v>0</v>
      </c>
      <c r="V28" s="26">
        <f>100-(R28*$V$63)+$V$63</f>
        <v>91.228070175438589</v>
      </c>
      <c r="W28" s="26">
        <v>0</v>
      </c>
      <c r="X28" s="26">
        <f t="shared" si="4"/>
        <v>0</v>
      </c>
      <c r="Y28" s="41">
        <f t="shared" si="5"/>
        <v>91.228070175438589</v>
      </c>
      <c r="Z28" s="51"/>
      <c r="AA28" s="43">
        <v>0</v>
      </c>
      <c r="AB28" s="51"/>
      <c r="AC28" s="43">
        <f t="shared" si="7"/>
        <v>0</v>
      </c>
      <c r="AD28" s="32"/>
      <c r="AE28" s="26"/>
      <c r="AF28" s="31"/>
      <c r="AG28" s="14"/>
      <c r="AH28" s="31"/>
      <c r="AI28" s="14"/>
      <c r="AJ28" s="31"/>
      <c r="AK28" s="14"/>
      <c r="AL28" s="43">
        <f t="shared" si="8"/>
        <v>0</v>
      </c>
      <c r="AM28" s="46">
        <f t="shared" si="9"/>
        <v>91.228070175438589</v>
      </c>
    </row>
    <row r="29" spans="1:39" x14ac:dyDescent="0.25">
      <c r="A29" s="3">
        <v>26</v>
      </c>
      <c r="B29" s="1" t="s">
        <v>423</v>
      </c>
      <c r="C29" s="1" t="s">
        <v>14</v>
      </c>
      <c r="D29" s="1">
        <v>2001</v>
      </c>
      <c r="E29" s="1" t="s">
        <v>352</v>
      </c>
      <c r="F29" s="59"/>
      <c r="G29" s="2"/>
      <c r="H29" s="38"/>
      <c r="I29" s="38"/>
      <c r="J29" s="38"/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41">
        <f t="shared" si="0"/>
        <v>0</v>
      </c>
      <c r="Q29" s="32">
        <v>41</v>
      </c>
      <c r="R29" s="38">
        <v>49</v>
      </c>
      <c r="S29" s="38">
        <v>61</v>
      </c>
      <c r="T29" s="31"/>
      <c r="U29" s="26">
        <f>100-(Q29*$U$63)+$U$63</f>
        <v>16.666666666666661</v>
      </c>
      <c r="V29" s="26">
        <f>100-(R29*$V$63)+$V$63</f>
        <v>15.789473684210527</v>
      </c>
      <c r="W29" s="26">
        <f>100-(S29*$W$63)+$W$63</f>
        <v>17.808219178082194</v>
      </c>
      <c r="X29" s="26">
        <f t="shared" si="4"/>
        <v>0</v>
      </c>
      <c r="Y29" s="41">
        <f t="shared" si="5"/>
        <v>34.474885844748854</v>
      </c>
      <c r="Z29" s="51">
        <v>24</v>
      </c>
      <c r="AA29" s="43">
        <f t="shared" ref="AA29:AA35" si="10">150-(Z29*$AA$63)+$AA$63</f>
        <v>42.1875</v>
      </c>
      <c r="AB29" s="51"/>
      <c r="AC29" s="43">
        <f t="shared" si="7"/>
        <v>0</v>
      </c>
      <c r="AD29" s="32">
        <v>48</v>
      </c>
      <c r="AE29" s="26">
        <f t="shared" ref="AE29:AE34" si="11">25-(AD29*$AE$63)+$AE$63</f>
        <v>5.0847457627118651</v>
      </c>
      <c r="AF29" s="31"/>
      <c r="AG29" s="14"/>
      <c r="AH29" s="31"/>
      <c r="AI29" s="14"/>
      <c r="AJ29" s="31"/>
      <c r="AK29" s="14"/>
      <c r="AL29" s="43">
        <f t="shared" si="8"/>
        <v>5.0847457627118651</v>
      </c>
      <c r="AM29" s="46">
        <f t="shared" si="9"/>
        <v>81.747131607460716</v>
      </c>
    </row>
    <row r="30" spans="1:39" x14ac:dyDescent="0.25">
      <c r="A30" s="3">
        <v>27</v>
      </c>
      <c r="B30" s="1" t="s">
        <v>425</v>
      </c>
      <c r="C30" s="1" t="s">
        <v>6</v>
      </c>
      <c r="D30" s="1">
        <v>2001</v>
      </c>
      <c r="E30" s="1" t="s">
        <v>352</v>
      </c>
      <c r="F30" s="2"/>
      <c r="G30" s="2"/>
      <c r="H30" s="38"/>
      <c r="I30" s="38"/>
      <c r="J30" s="38">
        <v>26</v>
      </c>
      <c r="K30" s="14">
        <v>0</v>
      </c>
      <c r="L30" s="14">
        <v>0</v>
      </c>
      <c r="M30" s="14">
        <v>0</v>
      </c>
      <c r="N30" s="14">
        <v>0</v>
      </c>
      <c r="O30" s="14">
        <f>50-(J30*$O$63)+$O$63</f>
        <v>8.3333333333333304</v>
      </c>
      <c r="P30" s="41">
        <f t="shared" si="0"/>
        <v>8.3333333333333304</v>
      </c>
      <c r="Q30" s="32">
        <v>43</v>
      </c>
      <c r="R30" s="38"/>
      <c r="S30" s="38">
        <v>68</v>
      </c>
      <c r="T30" s="48"/>
      <c r="U30" s="26">
        <f>100-(Q30*$U$63)+$U$63</f>
        <v>12.499999999999991</v>
      </c>
      <c r="V30" s="26">
        <v>0</v>
      </c>
      <c r="W30" s="26">
        <f>100-(S30*$W$63)+$W$63</f>
        <v>8.2191780821917853</v>
      </c>
      <c r="X30" s="26">
        <f t="shared" si="4"/>
        <v>0</v>
      </c>
      <c r="Y30" s="41">
        <f t="shared" si="5"/>
        <v>20.719178082191775</v>
      </c>
      <c r="Z30" s="51">
        <v>25</v>
      </c>
      <c r="AA30" s="43">
        <f t="shared" si="10"/>
        <v>37.5</v>
      </c>
      <c r="AB30" s="51"/>
      <c r="AC30" s="43">
        <f t="shared" si="7"/>
        <v>0</v>
      </c>
      <c r="AD30" s="32">
        <v>42</v>
      </c>
      <c r="AE30" s="26">
        <f t="shared" si="11"/>
        <v>7.6271186440677958</v>
      </c>
      <c r="AF30" s="31"/>
      <c r="AG30" s="14"/>
      <c r="AH30" s="31"/>
      <c r="AI30" s="14"/>
      <c r="AJ30" s="31"/>
      <c r="AK30" s="14"/>
      <c r="AL30" s="43">
        <f t="shared" si="8"/>
        <v>7.6271186440677958</v>
      </c>
      <c r="AM30" s="46">
        <f t="shared" si="9"/>
        <v>74.179630059592895</v>
      </c>
    </row>
    <row r="31" spans="1:39" x14ac:dyDescent="0.25">
      <c r="A31" s="3">
        <v>28</v>
      </c>
      <c r="B31" s="1" t="s">
        <v>424</v>
      </c>
      <c r="C31" s="1" t="s">
        <v>12</v>
      </c>
      <c r="D31" s="1">
        <v>2001</v>
      </c>
      <c r="E31" s="1" t="s">
        <v>352</v>
      </c>
      <c r="F31" s="2"/>
      <c r="G31" s="2"/>
      <c r="H31" s="38"/>
      <c r="I31" s="38"/>
      <c r="J31" s="38">
        <v>14</v>
      </c>
      <c r="K31" s="14">
        <v>0</v>
      </c>
      <c r="L31" s="14">
        <v>0</v>
      </c>
      <c r="M31" s="14">
        <v>0</v>
      </c>
      <c r="N31" s="14">
        <v>0</v>
      </c>
      <c r="O31" s="14">
        <f>50-(J31*$O$63)+$O$63</f>
        <v>28.333333333333332</v>
      </c>
      <c r="P31" s="41">
        <f t="shared" si="0"/>
        <v>28.333333333333332</v>
      </c>
      <c r="Q31" s="32">
        <v>42</v>
      </c>
      <c r="R31" s="38">
        <v>57</v>
      </c>
      <c r="S31" s="38"/>
      <c r="T31" s="48"/>
      <c r="U31" s="26">
        <f>100-(Q31*$U$63)+$U$63</f>
        <v>14.583333333333334</v>
      </c>
      <c r="V31" s="26">
        <f>100-(R31*$V$63)+$V$63</f>
        <v>1.7543859649122806</v>
      </c>
      <c r="W31" s="26">
        <v>0</v>
      </c>
      <c r="X31" s="26">
        <f t="shared" si="4"/>
        <v>0</v>
      </c>
      <c r="Y31" s="41">
        <f t="shared" si="5"/>
        <v>16.337719298245613</v>
      </c>
      <c r="Z31" s="51">
        <v>28</v>
      </c>
      <c r="AA31" s="43">
        <f t="shared" si="10"/>
        <v>23.4375</v>
      </c>
      <c r="AB31" s="51"/>
      <c r="AC31" s="43">
        <f t="shared" si="7"/>
        <v>0</v>
      </c>
      <c r="AD31" s="32">
        <v>53</v>
      </c>
      <c r="AE31" s="26">
        <f t="shared" si="11"/>
        <v>2.9661016949152561</v>
      </c>
      <c r="AF31" s="31"/>
      <c r="AG31" s="14"/>
      <c r="AH31" s="31"/>
      <c r="AI31" s="14"/>
      <c r="AJ31" s="31"/>
      <c r="AK31" s="14"/>
      <c r="AL31" s="43">
        <f t="shared" si="8"/>
        <v>2.9661016949152561</v>
      </c>
      <c r="AM31" s="46">
        <f t="shared" si="9"/>
        <v>71.074654326494198</v>
      </c>
    </row>
    <row r="32" spans="1:39" x14ac:dyDescent="0.25">
      <c r="A32" s="3">
        <v>29</v>
      </c>
      <c r="B32" s="1" t="s">
        <v>426</v>
      </c>
      <c r="C32" s="1" t="s">
        <v>8</v>
      </c>
      <c r="D32" s="1">
        <v>2001</v>
      </c>
      <c r="E32" s="1" t="s">
        <v>352</v>
      </c>
      <c r="F32" s="2"/>
      <c r="G32" s="2"/>
      <c r="H32" s="38"/>
      <c r="I32" s="38"/>
      <c r="J32" s="38">
        <v>29</v>
      </c>
      <c r="K32" s="14">
        <v>0</v>
      </c>
      <c r="L32" s="14">
        <v>0</v>
      </c>
      <c r="M32" s="14">
        <v>0</v>
      </c>
      <c r="N32" s="14">
        <v>0</v>
      </c>
      <c r="O32" s="14">
        <f>50-(J32*$O$63)+$O$63</f>
        <v>3.3333333333333313</v>
      </c>
      <c r="P32" s="41">
        <f t="shared" si="0"/>
        <v>3.3333333333333313</v>
      </c>
      <c r="Q32" s="32">
        <v>44</v>
      </c>
      <c r="R32" s="38">
        <v>54</v>
      </c>
      <c r="S32" s="38">
        <v>62</v>
      </c>
      <c r="T32" s="48"/>
      <c r="U32" s="26">
        <f>100-(Q32*$U$63)+$U$63</f>
        <v>10.416666666666663</v>
      </c>
      <c r="V32" s="26">
        <f>100-(R32*$V$63)+$V$63</f>
        <v>7.0175438596491304</v>
      </c>
      <c r="W32" s="26">
        <f>100-(S32*$W$63)+$W$63</f>
        <v>16.43835616438356</v>
      </c>
      <c r="X32" s="26">
        <f t="shared" si="4"/>
        <v>0</v>
      </c>
      <c r="Y32" s="41">
        <f t="shared" si="5"/>
        <v>26.855022831050221</v>
      </c>
      <c r="Z32" s="51">
        <v>30</v>
      </c>
      <c r="AA32" s="43">
        <f t="shared" si="10"/>
        <v>14.0625</v>
      </c>
      <c r="AB32" s="51"/>
      <c r="AC32" s="43">
        <f t="shared" si="7"/>
        <v>0</v>
      </c>
      <c r="AD32" s="32">
        <v>32</v>
      </c>
      <c r="AE32" s="26">
        <f t="shared" si="11"/>
        <v>11.864406779661017</v>
      </c>
      <c r="AF32" s="31"/>
      <c r="AG32" s="14"/>
      <c r="AH32" s="31"/>
      <c r="AI32" s="14"/>
      <c r="AJ32" s="31"/>
      <c r="AK32" s="14"/>
      <c r="AL32" s="43">
        <f t="shared" si="8"/>
        <v>11.864406779661017</v>
      </c>
      <c r="AM32" s="46">
        <f t="shared" si="9"/>
        <v>56.115262944044566</v>
      </c>
    </row>
    <row r="33" spans="1:39" x14ac:dyDescent="0.25">
      <c r="A33" s="3">
        <v>30</v>
      </c>
      <c r="B33" s="22" t="s">
        <v>405</v>
      </c>
      <c r="C33" s="1" t="s">
        <v>23</v>
      </c>
      <c r="D33" s="1">
        <v>2002</v>
      </c>
      <c r="E33" s="1" t="s">
        <v>352</v>
      </c>
      <c r="F33" s="2"/>
      <c r="G33" s="2">
        <v>8</v>
      </c>
      <c r="H33" s="38"/>
      <c r="I33" s="38"/>
      <c r="J33" s="38"/>
      <c r="K33" s="14">
        <v>0</v>
      </c>
      <c r="L33" s="14">
        <f>50-(G33*$L$63)+$L$63</f>
        <v>15</v>
      </c>
      <c r="M33" s="14">
        <v>0</v>
      </c>
      <c r="N33" s="14">
        <v>0</v>
      </c>
      <c r="O33" s="14">
        <v>0</v>
      </c>
      <c r="P33" s="41">
        <f t="shared" si="0"/>
        <v>15</v>
      </c>
      <c r="Q33" s="32">
        <v>47</v>
      </c>
      <c r="R33" s="38"/>
      <c r="S33" s="38">
        <v>63</v>
      </c>
      <c r="T33" s="48"/>
      <c r="U33" s="26">
        <f>100-(Q33*$U$63)+$U$63</f>
        <v>4.1666666666666625</v>
      </c>
      <c r="V33" s="26">
        <v>0</v>
      </c>
      <c r="W33" s="26">
        <f>100-(S33*$W$63)+$W$63</f>
        <v>15.06849315068494</v>
      </c>
      <c r="X33" s="26">
        <f t="shared" si="4"/>
        <v>0</v>
      </c>
      <c r="Y33" s="41">
        <f t="shared" si="5"/>
        <v>19.235159817351601</v>
      </c>
      <c r="Z33" s="51">
        <v>31</v>
      </c>
      <c r="AA33" s="43">
        <f t="shared" si="10"/>
        <v>9.375</v>
      </c>
      <c r="AB33" s="51"/>
      <c r="AC33" s="43">
        <f t="shared" si="7"/>
        <v>0</v>
      </c>
      <c r="AD33" s="32">
        <v>40</v>
      </c>
      <c r="AE33" s="26">
        <f t="shared" si="11"/>
        <v>8.474576271186443</v>
      </c>
      <c r="AF33" s="31"/>
      <c r="AG33" s="14"/>
      <c r="AH33" s="31"/>
      <c r="AI33" s="14"/>
      <c r="AJ33" s="31"/>
      <c r="AK33" s="14"/>
      <c r="AL33" s="43">
        <f t="shared" si="8"/>
        <v>8.474576271186443</v>
      </c>
      <c r="AM33" s="46">
        <f t="shared" si="9"/>
        <v>52.084736088538044</v>
      </c>
    </row>
    <row r="34" spans="1:39" x14ac:dyDescent="0.25">
      <c r="A34" s="3">
        <v>31</v>
      </c>
      <c r="B34" s="1" t="s">
        <v>407</v>
      </c>
      <c r="C34" s="1" t="s">
        <v>31</v>
      </c>
      <c r="D34" s="1">
        <v>2001</v>
      </c>
      <c r="E34" s="1" t="s">
        <v>352</v>
      </c>
      <c r="F34" s="2"/>
      <c r="G34" s="2"/>
      <c r="H34" s="38"/>
      <c r="I34" s="38">
        <v>22</v>
      </c>
      <c r="J34" s="38">
        <v>22</v>
      </c>
      <c r="K34" s="14">
        <v>0</v>
      </c>
      <c r="L34" s="14">
        <v>0</v>
      </c>
      <c r="M34" s="14">
        <v>0</v>
      </c>
      <c r="N34" s="14">
        <f>50-(I34*$N$63)+$N$63</f>
        <v>13.793103448275863</v>
      </c>
      <c r="O34" s="14">
        <f>50-(J34*$O$63)+$O$63</f>
        <v>14.999999999999995</v>
      </c>
      <c r="P34" s="41">
        <f t="shared" si="0"/>
        <v>14.999999999999995</v>
      </c>
      <c r="Q34" s="32"/>
      <c r="R34" s="38"/>
      <c r="S34" s="38">
        <v>66</v>
      </c>
      <c r="T34" s="48"/>
      <c r="U34" s="26">
        <v>0</v>
      </c>
      <c r="V34" s="26">
        <v>0</v>
      </c>
      <c r="W34" s="26">
        <f>100-(S34*$W$63)+$W$63</f>
        <v>10.958904109589053</v>
      </c>
      <c r="X34" s="26">
        <f t="shared" si="4"/>
        <v>0</v>
      </c>
      <c r="Y34" s="41">
        <f t="shared" si="5"/>
        <v>10.958904109589053</v>
      </c>
      <c r="Z34" s="51">
        <v>29</v>
      </c>
      <c r="AA34" s="43">
        <f t="shared" si="10"/>
        <v>18.75</v>
      </c>
      <c r="AB34" s="51"/>
      <c r="AC34" s="43">
        <f t="shared" si="7"/>
        <v>0</v>
      </c>
      <c r="AD34" s="32">
        <v>46</v>
      </c>
      <c r="AE34" s="26">
        <f t="shared" si="11"/>
        <v>5.9322033898305087</v>
      </c>
      <c r="AF34" s="31"/>
      <c r="AG34" s="14"/>
      <c r="AH34" s="31"/>
      <c r="AI34" s="14"/>
      <c r="AJ34" s="31"/>
      <c r="AK34" s="14"/>
      <c r="AL34" s="43">
        <f t="shared" si="8"/>
        <v>5.9322033898305087</v>
      </c>
      <c r="AM34" s="46">
        <f t="shared" si="9"/>
        <v>50.641107499419562</v>
      </c>
    </row>
    <row r="35" spans="1:39" x14ac:dyDescent="0.25">
      <c r="A35" s="3">
        <v>34</v>
      </c>
      <c r="B35" s="1" t="s">
        <v>316</v>
      </c>
      <c r="C35" s="1" t="s">
        <v>9</v>
      </c>
      <c r="D35" s="1">
        <v>2002</v>
      </c>
      <c r="E35" s="3" t="s">
        <v>352</v>
      </c>
      <c r="F35" s="2"/>
      <c r="G35" s="2"/>
      <c r="H35" s="38"/>
      <c r="I35" s="38"/>
      <c r="J35" s="38">
        <v>24</v>
      </c>
      <c r="K35" s="14">
        <v>0</v>
      </c>
      <c r="L35" s="14">
        <v>0</v>
      </c>
      <c r="M35" s="14">
        <v>0</v>
      </c>
      <c r="N35" s="14">
        <v>0</v>
      </c>
      <c r="O35" s="14">
        <f>50-(J35*$O$63)+$O$63</f>
        <v>11.666666666666666</v>
      </c>
      <c r="P35" s="41">
        <f t="shared" si="0"/>
        <v>11.666666666666666</v>
      </c>
      <c r="Q35" s="32"/>
      <c r="R35" s="38"/>
      <c r="S35" s="38"/>
      <c r="T35" s="48"/>
      <c r="U35" s="26">
        <v>0</v>
      </c>
      <c r="V35" s="26">
        <v>0</v>
      </c>
      <c r="W35" s="26">
        <v>0</v>
      </c>
      <c r="X35" s="26">
        <f t="shared" si="4"/>
        <v>0</v>
      </c>
      <c r="Y35" s="41">
        <f t="shared" si="5"/>
        <v>0</v>
      </c>
      <c r="Z35" s="51">
        <v>26</v>
      </c>
      <c r="AA35" s="43">
        <f t="shared" si="10"/>
        <v>32.8125</v>
      </c>
      <c r="AB35" s="51"/>
      <c r="AC35" s="43">
        <f t="shared" si="7"/>
        <v>0</v>
      </c>
      <c r="AD35" s="32"/>
      <c r="AE35" s="26"/>
      <c r="AF35" s="31"/>
      <c r="AG35" s="14"/>
      <c r="AH35" s="31"/>
      <c r="AI35" s="14"/>
      <c r="AJ35" s="31"/>
      <c r="AK35" s="14"/>
      <c r="AL35" s="43">
        <f t="shared" si="8"/>
        <v>0</v>
      </c>
      <c r="AM35" s="46">
        <f t="shared" si="9"/>
        <v>44.479166666666664</v>
      </c>
    </row>
    <row r="36" spans="1:39" x14ac:dyDescent="0.25">
      <c r="A36" s="3">
        <v>35</v>
      </c>
      <c r="B36" s="1" t="s">
        <v>396</v>
      </c>
      <c r="C36" s="1" t="s">
        <v>77</v>
      </c>
      <c r="D36" s="1">
        <v>2001</v>
      </c>
      <c r="E36" s="1" t="s">
        <v>352</v>
      </c>
      <c r="F36" s="2"/>
      <c r="G36" s="2"/>
      <c r="H36" s="38"/>
      <c r="I36" s="38"/>
      <c r="J36" s="38"/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41">
        <f t="shared" si="0"/>
        <v>0</v>
      </c>
      <c r="Q36" s="32"/>
      <c r="R36" s="38">
        <v>55</v>
      </c>
      <c r="S36" s="38">
        <v>60</v>
      </c>
      <c r="T36" s="48"/>
      <c r="U36" s="26">
        <v>0</v>
      </c>
      <c r="V36" s="26">
        <f>100-(R36*$V$63)+$V$63</f>
        <v>5.2631578947368425</v>
      </c>
      <c r="W36" s="26">
        <f>100-(S36*$W$63)+$W$63</f>
        <v>19.178082191780828</v>
      </c>
      <c r="X36" s="26">
        <f t="shared" si="4"/>
        <v>0</v>
      </c>
      <c r="Y36" s="41">
        <f t="shared" si="5"/>
        <v>24.44124008651767</v>
      </c>
      <c r="Z36" s="51"/>
      <c r="AA36" s="43">
        <v>0</v>
      </c>
      <c r="AB36" s="51"/>
      <c r="AC36" s="43">
        <f t="shared" si="7"/>
        <v>0</v>
      </c>
      <c r="AD36" s="32">
        <v>37</v>
      </c>
      <c r="AE36" s="26">
        <f>25-(AD36*$AE$63)+$AE$63</f>
        <v>9.7457627118644066</v>
      </c>
      <c r="AF36" s="31"/>
      <c r="AG36" s="14"/>
      <c r="AH36" s="31">
        <v>3</v>
      </c>
      <c r="AI36" s="14">
        <f>25-(AH36*$AI$63)+$AI$63</f>
        <v>20</v>
      </c>
      <c r="AJ36" s="31"/>
      <c r="AK36" s="14"/>
      <c r="AL36" s="43">
        <f t="shared" si="8"/>
        <v>20</v>
      </c>
      <c r="AM36" s="46">
        <f t="shared" si="9"/>
        <v>44.441240086517666</v>
      </c>
    </row>
    <row r="37" spans="1:39" x14ac:dyDescent="0.25">
      <c r="A37" s="3">
        <v>36</v>
      </c>
      <c r="B37" s="22" t="s">
        <v>404</v>
      </c>
      <c r="C37" s="1" t="s">
        <v>42</v>
      </c>
      <c r="D37" s="1">
        <v>2001</v>
      </c>
      <c r="E37" s="1" t="s">
        <v>352</v>
      </c>
      <c r="F37" s="2"/>
      <c r="G37" s="2"/>
      <c r="H37" s="38"/>
      <c r="I37" s="38"/>
      <c r="J37" s="38">
        <v>28</v>
      </c>
      <c r="K37" s="14">
        <v>0</v>
      </c>
      <c r="L37" s="14">
        <v>0</v>
      </c>
      <c r="M37" s="14">
        <v>0</v>
      </c>
      <c r="N37" s="14">
        <v>0</v>
      </c>
      <c r="O37" s="14">
        <f>50-(J37*$O$63)+$O$63</f>
        <v>4.9999999999999956</v>
      </c>
      <c r="P37" s="41">
        <f t="shared" ref="P37:P62" si="12">MAX(K37:O37)</f>
        <v>4.9999999999999956</v>
      </c>
      <c r="Q37" s="32">
        <v>38</v>
      </c>
      <c r="R37" s="38">
        <v>53</v>
      </c>
      <c r="S37" s="38"/>
      <c r="T37" s="48"/>
      <c r="U37" s="26">
        <f>100-(Q37*$U$63)+$U$63</f>
        <v>22.916666666666661</v>
      </c>
      <c r="V37" s="26">
        <f>100-(R37*$V$63)+$V$63</f>
        <v>8.7719298245614041</v>
      </c>
      <c r="W37" s="26">
        <v>0</v>
      </c>
      <c r="X37" s="26">
        <f t="shared" ref="X37:X62" si="13">100-(T37*$X$63)+$X$63</f>
        <v>0</v>
      </c>
      <c r="Y37" s="41">
        <f t="shared" ref="Y37:Y62" si="14">LARGE(U37:X37,1)+LARGE(U37:X37,2)</f>
        <v>31.688596491228065</v>
      </c>
      <c r="Z37" s="51">
        <v>32</v>
      </c>
      <c r="AA37" s="43">
        <f>150-(Z37*$AA$63)+$AA$63</f>
        <v>4.6875</v>
      </c>
      <c r="AB37" s="51"/>
      <c r="AC37" s="43">
        <f t="shared" ref="AC37:AC62" si="15">150-(AB37*$AC$63)+$AC$63</f>
        <v>0</v>
      </c>
      <c r="AD37" s="32">
        <v>54</v>
      </c>
      <c r="AE37" s="26">
        <f>25-(AD37*$AE$63)+$AE$63</f>
        <v>2.5423728813559343</v>
      </c>
      <c r="AF37" s="31"/>
      <c r="AG37" s="14"/>
      <c r="AH37" s="31"/>
      <c r="AI37" s="14"/>
      <c r="AJ37" s="31"/>
      <c r="AK37" s="14"/>
      <c r="AL37" s="43">
        <f t="shared" ref="AL37:AL62" si="16">MAX(AE37,AG37,AI37,AK37)</f>
        <v>2.5423728813559343</v>
      </c>
      <c r="AM37" s="46">
        <f t="shared" ref="AM37:AM62" si="17">P37+Y37+AA37+AC37+AL37</f>
        <v>43.918469372583999</v>
      </c>
    </row>
    <row r="38" spans="1:39" x14ac:dyDescent="0.25">
      <c r="A38" s="3">
        <v>37</v>
      </c>
      <c r="B38" s="3" t="s">
        <v>114</v>
      </c>
      <c r="C38" s="3" t="s">
        <v>139</v>
      </c>
      <c r="D38" s="3">
        <v>2003</v>
      </c>
      <c r="E38" s="1" t="s">
        <v>352</v>
      </c>
      <c r="F38" s="2"/>
      <c r="G38" s="2"/>
      <c r="H38" s="38"/>
      <c r="I38" s="38">
        <v>7</v>
      </c>
      <c r="J38" s="38">
        <v>6</v>
      </c>
      <c r="K38" s="14">
        <v>0</v>
      </c>
      <c r="L38" s="14">
        <v>0</v>
      </c>
      <c r="M38" s="14">
        <v>0</v>
      </c>
      <c r="N38" s="14">
        <f>50-(I38*$N$63)+$N$63</f>
        <v>39.655172413793103</v>
      </c>
      <c r="O38" s="14">
        <f>50-(J38*$O$63)+$O$63</f>
        <v>41.666666666666664</v>
      </c>
      <c r="P38" s="41">
        <f t="shared" si="12"/>
        <v>41.666666666666664</v>
      </c>
      <c r="Q38" s="32"/>
      <c r="R38" s="38"/>
      <c r="S38" s="38"/>
      <c r="T38" s="48"/>
      <c r="U38" s="26">
        <v>0</v>
      </c>
      <c r="V38" s="26">
        <v>0</v>
      </c>
      <c r="W38" s="26">
        <v>0</v>
      </c>
      <c r="X38" s="26">
        <f t="shared" si="13"/>
        <v>0</v>
      </c>
      <c r="Y38" s="41">
        <f t="shared" si="14"/>
        <v>0</v>
      </c>
      <c r="Z38" s="51"/>
      <c r="AA38" s="43">
        <v>0</v>
      </c>
      <c r="AB38" s="51"/>
      <c r="AC38" s="43">
        <f t="shared" si="15"/>
        <v>0</v>
      </c>
      <c r="AD38" s="32"/>
      <c r="AE38" s="26"/>
      <c r="AF38" s="31"/>
      <c r="AG38" s="14"/>
      <c r="AH38" s="31"/>
      <c r="AI38" s="14"/>
      <c r="AJ38" s="31"/>
      <c r="AK38" s="14"/>
      <c r="AL38" s="43">
        <f t="shared" si="16"/>
        <v>0</v>
      </c>
      <c r="AM38" s="46">
        <f t="shared" si="17"/>
        <v>41.666666666666664</v>
      </c>
    </row>
    <row r="39" spans="1:39" x14ac:dyDescent="0.25">
      <c r="A39" s="3">
        <v>38</v>
      </c>
      <c r="B39" s="1" t="s">
        <v>418</v>
      </c>
      <c r="C39" s="1" t="s">
        <v>77</v>
      </c>
      <c r="D39" s="1">
        <v>2001</v>
      </c>
      <c r="E39" s="1" t="s">
        <v>352</v>
      </c>
      <c r="F39" s="2"/>
      <c r="G39" s="2"/>
      <c r="H39" s="38">
        <v>16</v>
      </c>
      <c r="I39" s="38"/>
      <c r="J39" s="38"/>
      <c r="K39" s="14">
        <v>0</v>
      </c>
      <c r="L39" s="14">
        <v>0</v>
      </c>
      <c r="M39" s="14">
        <f>50-(H39*$M$63)+$M$63</f>
        <v>14.285714285714286</v>
      </c>
      <c r="N39" s="14">
        <v>0</v>
      </c>
      <c r="O39" s="14">
        <v>0</v>
      </c>
      <c r="P39" s="41">
        <f t="shared" si="12"/>
        <v>14.285714285714286</v>
      </c>
      <c r="Q39" s="32"/>
      <c r="R39" s="38">
        <v>56</v>
      </c>
      <c r="S39" s="38">
        <v>67</v>
      </c>
      <c r="T39" s="48"/>
      <c r="U39" s="26">
        <v>0</v>
      </c>
      <c r="V39" s="26">
        <f>100-(R39*$V$63)+$V$63</f>
        <v>3.5087719298245688</v>
      </c>
      <c r="W39" s="26">
        <f>100-(S39*$W$63)+$W$63</f>
        <v>9.5890410958904191</v>
      </c>
      <c r="X39" s="26">
        <f t="shared" si="13"/>
        <v>0</v>
      </c>
      <c r="Y39" s="41">
        <f t="shared" si="14"/>
        <v>13.097813025714988</v>
      </c>
      <c r="Z39" s="51"/>
      <c r="AA39" s="43">
        <v>0</v>
      </c>
      <c r="AB39" s="51"/>
      <c r="AC39" s="43">
        <f t="shared" si="15"/>
        <v>0</v>
      </c>
      <c r="AD39" s="32">
        <v>55</v>
      </c>
      <c r="AE39" s="26">
        <f>25-(AD39*$AE$63)+$AE$63</f>
        <v>2.1186440677966125</v>
      </c>
      <c r="AF39" s="31"/>
      <c r="AG39" s="14"/>
      <c r="AH39" s="31">
        <v>6</v>
      </c>
      <c r="AI39" s="14">
        <f>25-(AH39*$AI$63)+$AI$63</f>
        <v>12.5</v>
      </c>
      <c r="AJ39" s="31"/>
      <c r="AK39" s="14"/>
      <c r="AL39" s="43">
        <f t="shared" si="16"/>
        <v>12.5</v>
      </c>
      <c r="AM39" s="46">
        <f t="shared" si="17"/>
        <v>39.883527311429276</v>
      </c>
    </row>
    <row r="40" spans="1:39" x14ac:dyDescent="0.25">
      <c r="A40" s="3">
        <v>39</v>
      </c>
      <c r="B40" s="1" t="s">
        <v>430</v>
      </c>
      <c r="C40" s="1" t="s">
        <v>431</v>
      </c>
      <c r="D40" s="1">
        <v>2001</v>
      </c>
      <c r="E40" s="1" t="s">
        <v>352</v>
      </c>
      <c r="F40" s="2"/>
      <c r="G40" s="2"/>
      <c r="H40" s="38"/>
      <c r="I40" s="38">
        <v>8</v>
      </c>
      <c r="J40" s="38"/>
      <c r="K40" s="14">
        <v>0</v>
      </c>
      <c r="L40" s="14">
        <v>0</v>
      </c>
      <c r="M40" s="14">
        <v>0</v>
      </c>
      <c r="N40" s="14">
        <f>50-(I40*$N$63)+$N$63</f>
        <v>37.931034482758626</v>
      </c>
      <c r="O40" s="14">
        <v>0</v>
      </c>
      <c r="P40" s="41">
        <f t="shared" si="12"/>
        <v>37.931034482758626</v>
      </c>
      <c r="Q40" s="32"/>
      <c r="R40" s="38"/>
      <c r="S40" s="38"/>
      <c r="T40" s="48"/>
      <c r="U40" s="26">
        <v>0</v>
      </c>
      <c r="V40" s="26">
        <v>0</v>
      </c>
      <c r="W40" s="26">
        <v>0</v>
      </c>
      <c r="X40" s="26">
        <f t="shared" si="13"/>
        <v>0</v>
      </c>
      <c r="Y40" s="41">
        <f t="shared" si="14"/>
        <v>0</v>
      </c>
      <c r="Z40" s="51"/>
      <c r="AA40" s="43">
        <v>0</v>
      </c>
      <c r="AB40" s="51"/>
      <c r="AC40" s="43">
        <f t="shared" si="15"/>
        <v>0</v>
      </c>
      <c r="AD40" s="32"/>
      <c r="AE40" s="26"/>
      <c r="AF40" s="31"/>
      <c r="AG40" s="14"/>
      <c r="AH40" s="31"/>
      <c r="AI40" s="14"/>
      <c r="AJ40" s="31"/>
      <c r="AK40" s="14"/>
      <c r="AL40" s="43">
        <f t="shared" si="16"/>
        <v>0</v>
      </c>
      <c r="AM40" s="46">
        <f t="shared" si="17"/>
        <v>37.931034482758626</v>
      </c>
    </row>
    <row r="41" spans="1:39" x14ac:dyDescent="0.25">
      <c r="A41" s="3">
        <v>40</v>
      </c>
      <c r="B41" s="3" t="s">
        <v>149</v>
      </c>
      <c r="C41" s="3" t="s">
        <v>13</v>
      </c>
      <c r="D41" s="3">
        <v>2003</v>
      </c>
      <c r="E41" s="3" t="s">
        <v>352</v>
      </c>
      <c r="F41" s="59"/>
      <c r="G41" s="2"/>
      <c r="H41" s="38"/>
      <c r="I41" s="38">
        <v>10</v>
      </c>
      <c r="J41" s="38"/>
      <c r="K41" s="14">
        <v>0</v>
      </c>
      <c r="L41" s="14">
        <v>0</v>
      </c>
      <c r="M41" s="14">
        <v>0</v>
      </c>
      <c r="N41" s="14">
        <f>50-(I41*$N$63)+$N$63</f>
        <v>34.482758620689658</v>
      </c>
      <c r="O41" s="14">
        <v>0</v>
      </c>
      <c r="P41" s="41">
        <f t="shared" si="12"/>
        <v>34.482758620689658</v>
      </c>
      <c r="Q41" s="32"/>
      <c r="R41" s="38"/>
      <c r="S41" s="38"/>
      <c r="T41" s="31"/>
      <c r="U41" s="26">
        <v>0</v>
      </c>
      <c r="V41" s="26">
        <v>0</v>
      </c>
      <c r="W41" s="26">
        <v>0</v>
      </c>
      <c r="X41" s="26">
        <f t="shared" si="13"/>
        <v>0</v>
      </c>
      <c r="Y41" s="41">
        <f t="shared" si="14"/>
        <v>0</v>
      </c>
      <c r="Z41" s="51"/>
      <c r="AA41" s="43">
        <v>0</v>
      </c>
      <c r="AB41" s="51"/>
      <c r="AC41" s="43">
        <f t="shared" si="15"/>
        <v>0</v>
      </c>
      <c r="AD41" s="32"/>
      <c r="AE41" s="26"/>
      <c r="AF41" s="31"/>
      <c r="AG41" s="14"/>
      <c r="AH41" s="31"/>
      <c r="AI41" s="14"/>
      <c r="AJ41" s="31"/>
      <c r="AK41" s="14"/>
      <c r="AL41" s="43">
        <f t="shared" si="16"/>
        <v>0</v>
      </c>
      <c r="AM41" s="46">
        <f t="shared" si="17"/>
        <v>34.482758620689658</v>
      </c>
    </row>
    <row r="42" spans="1:39" x14ac:dyDescent="0.25">
      <c r="A42" s="3">
        <v>41</v>
      </c>
      <c r="B42" s="22" t="s">
        <v>402</v>
      </c>
      <c r="C42" s="1" t="s">
        <v>77</v>
      </c>
      <c r="D42" s="1">
        <v>2001</v>
      </c>
      <c r="E42" s="1" t="s">
        <v>352</v>
      </c>
      <c r="F42" s="2"/>
      <c r="G42" s="2"/>
      <c r="H42" s="38">
        <v>15</v>
      </c>
      <c r="I42" s="38"/>
      <c r="J42" s="38"/>
      <c r="K42" s="14">
        <v>0</v>
      </c>
      <c r="L42" s="14">
        <v>0</v>
      </c>
      <c r="M42" s="14">
        <f>50-(H42*$M$63)+$M$63</f>
        <v>16.666666666666664</v>
      </c>
      <c r="N42" s="14">
        <v>0</v>
      </c>
      <c r="O42" s="14">
        <v>0</v>
      </c>
      <c r="P42" s="41">
        <f t="shared" si="12"/>
        <v>16.666666666666664</v>
      </c>
      <c r="Q42" s="32"/>
      <c r="R42" s="38"/>
      <c r="S42" s="38"/>
      <c r="T42" s="48"/>
      <c r="U42" s="26">
        <v>0</v>
      </c>
      <c r="V42" s="26">
        <v>0</v>
      </c>
      <c r="W42" s="26">
        <v>0</v>
      </c>
      <c r="X42" s="26">
        <f t="shared" si="13"/>
        <v>0</v>
      </c>
      <c r="Y42" s="41">
        <f t="shared" si="14"/>
        <v>0</v>
      </c>
      <c r="Z42" s="51"/>
      <c r="AA42" s="43">
        <v>0</v>
      </c>
      <c r="AB42" s="51"/>
      <c r="AC42" s="43">
        <f t="shared" si="15"/>
        <v>0</v>
      </c>
      <c r="AD42" s="32">
        <v>51</v>
      </c>
      <c r="AE42" s="26">
        <f>25-(AD42*$AE$63)+$AE$63</f>
        <v>3.8135593220338997</v>
      </c>
      <c r="AF42" s="31"/>
      <c r="AG42" s="14"/>
      <c r="AH42" s="31">
        <v>4</v>
      </c>
      <c r="AI42" s="14">
        <f>25-(AH42*$AI$63)+$AI$63</f>
        <v>17.5</v>
      </c>
      <c r="AJ42" s="31"/>
      <c r="AK42" s="14"/>
      <c r="AL42" s="43">
        <f t="shared" si="16"/>
        <v>17.5</v>
      </c>
      <c r="AM42" s="46">
        <f t="shared" si="17"/>
        <v>34.166666666666664</v>
      </c>
    </row>
    <row r="43" spans="1:39" x14ac:dyDescent="0.25">
      <c r="A43" s="3">
        <v>42</v>
      </c>
      <c r="B43" s="1" t="s">
        <v>22</v>
      </c>
      <c r="C43" s="1"/>
      <c r="D43" s="1">
        <v>2001</v>
      </c>
      <c r="E43" s="1" t="s">
        <v>352</v>
      </c>
      <c r="F43" s="59"/>
      <c r="G43" s="2"/>
      <c r="H43" s="38">
        <v>9</v>
      </c>
      <c r="I43" s="38"/>
      <c r="J43" s="38"/>
      <c r="K43" s="14">
        <v>0</v>
      </c>
      <c r="L43" s="14">
        <v>0</v>
      </c>
      <c r="M43" s="14">
        <f>50-(H43*$M$63)+$M$63</f>
        <v>30.952380952380953</v>
      </c>
      <c r="N43" s="14">
        <v>0</v>
      </c>
      <c r="O43" s="14">
        <v>0</v>
      </c>
      <c r="P43" s="41">
        <f t="shared" si="12"/>
        <v>30.952380952380953</v>
      </c>
      <c r="Q43" s="32"/>
      <c r="R43" s="38"/>
      <c r="S43" s="38"/>
      <c r="T43" s="31"/>
      <c r="U43" s="26">
        <v>0</v>
      </c>
      <c r="V43" s="26">
        <v>0</v>
      </c>
      <c r="W43" s="26">
        <v>0</v>
      </c>
      <c r="X43" s="26">
        <f t="shared" si="13"/>
        <v>0</v>
      </c>
      <c r="Y43" s="41">
        <f t="shared" si="14"/>
        <v>0</v>
      </c>
      <c r="Z43" s="51"/>
      <c r="AA43" s="43">
        <v>0</v>
      </c>
      <c r="AB43" s="51"/>
      <c r="AC43" s="43">
        <f t="shared" si="15"/>
        <v>0</v>
      </c>
      <c r="AD43" s="32"/>
      <c r="AE43" s="26"/>
      <c r="AF43" s="31"/>
      <c r="AG43" s="14"/>
      <c r="AH43" s="31"/>
      <c r="AI43" s="14"/>
      <c r="AJ43" s="31"/>
      <c r="AK43" s="14"/>
      <c r="AL43" s="43">
        <f t="shared" si="16"/>
        <v>0</v>
      </c>
      <c r="AM43" s="46">
        <f t="shared" si="17"/>
        <v>30.952380952380953</v>
      </c>
    </row>
    <row r="44" spans="1:39" x14ac:dyDescent="0.25">
      <c r="A44" s="3">
        <v>43</v>
      </c>
      <c r="B44" s="1" t="s">
        <v>427</v>
      </c>
      <c r="C44" s="1" t="s">
        <v>10</v>
      </c>
      <c r="D44" s="1">
        <v>2001</v>
      </c>
      <c r="E44" s="1" t="s">
        <v>352</v>
      </c>
      <c r="F44" s="2"/>
      <c r="G44" s="2"/>
      <c r="H44" s="38">
        <v>15</v>
      </c>
      <c r="I44" s="38"/>
      <c r="J44" s="38"/>
      <c r="K44" s="14">
        <v>0</v>
      </c>
      <c r="L44" s="14">
        <v>0</v>
      </c>
      <c r="M44" s="14">
        <f>50-(H44*$M$63)+$M$63</f>
        <v>16.666666666666664</v>
      </c>
      <c r="N44" s="14">
        <v>0</v>
      </c>
      <c r="O44" s="14">
        <v>0</v>
      </c>
      <c r="P44" s="41">
        <f t="shared" si="12"/>
        <v>16.666666666666664</v>
      </c>
      <c r="Q44" s="32"/>
      <c r="R44" s="38"/>
      <c r="S44" s="38"/>
      <c r="T44" s="48"/>
      <c r="U44" s="26">
        <v>0</v>
      </c>
      <c r="V44" s="26">
        <v>0</v>
      </c>
      <c r="W44" s="26">
        <v>0</v>
      </c>
      <c r="X44" s="26">
        <f t="shared" si="13"/>
        <v>0</v>
      </c>
      <c r="Y44" s="41">
        <f t="shared" si="14"/>
        <v>0</v>
      </c>
      <c r="Z44" s="51"/>
      <c r="AA44" s="43">
        <v>0</v>
      </c>
      <c r="AB44" s="51"/>
      <c r="AC44" s="43">
        <f t="shared" si="15"/>
        <v>0</v>
      </c>
      <c r="AD44" s="32">
        <v>36</v>
      </c>
      <c r="AE44" s="26">
        <f>25-(AD44*$AE$63)+$AE$63</f>
        <v>10.16949152542373</v>
      </c>
      <c r="AF44" s="31">
        <v>19</v>
      </c>
      <c r="AG44" s="14">
        <f>25-(AF44*$AG$63)+$AG$63</f>
        <v>3.5714285714285703</v>
      </c>
      <c r="AH44" s="31"/>
      <c r="AI44" s="14"/>
      <c r="AJ44" s="31"/>
      <c r="AK44" s="14"/>
      <c r="AL44" s="43">
        <f t="shared" si="16"/>
        <v>10.16949152542373</v>
      </c>
      <c r="AM44" s="46">
        <f t="shared" si="17"/>
        <v>26.836158192090394</v>
      </c>
    </row>
    <row r="45" spans="1:39" x14ac:dyDescent="0.25">
      <c r="A45" s="3">
        <v>44</v>
      </c>
      <c r="B45" s="3" t="s">
        <v>27</v>
      </c>
      <c r="C45" s="3" t="s">
        <v>243</v>
      </c>
      <c r="D45" s="3">
        <v>2003</v>
      </c>
      <c r="E45" s="1" t="s">
        <v>352</v>
      </c>
      <c r="F45" s="2"/>
      <c r="G45" s="2">
        <v>6</v>
      </c>
      <c r="H45" s="38"/>
      <c r="I45" s="38"/>
      <c r="J45" s="38"/>
      <c r="K45" s="14">
        <v>0</v>
      </c>
      <c r="L45" s="14">
        <f>50-(G45*$L$63)+$L$63</f>
        <v>25</v>
      </c>
      <c r="M45" s="14">
        <v>0</v>
      </c>
      <c r="N45" s="14">
        <v>0</v>
      </c>
      <c r="O45" s="14">
        <v>0</v>
      </c>
      <c r="P45" s="41">
        <f t="shared" si="12"/>
        <v>25</v>
      </c>
      <c r="Q45" s="32"/>
      <c r="R45" s="38"/>
      <c r="S45" s="38"/>
      <c r="T45" s="48"/>
      <c r="U45" s="26">
        <v>0</v>
      </c>
      <c r="V45" s="26">
        <v>0</v>
      </c>
      <c r="W45" s="26">
        <v>0</v>
      </c>
      <c r="X45" s="26">
        <f t="shared" si="13"/>
        <v>0</v>
      </c>
      <c r="Y45" s="41">
        <f t="shared" si="14"/>
        <v>0</v>
      </c>
      <c r="Z45" s="51"/>
      <c r="AA45" s="43">
        <v>0</v>
      </c>
      <c r="AB45" s="51"/>
      <c r="AC45" s="43">
        <f t="shared" si="15"/>
        <v>0</v>
      </c>
      <c r="AD45" s="32"/>
      <c r="AE45" s="26"/>
      <c r="AF45" s="31"/>
      <c r="AG45" s="14"/>
      <c r="AH45" s="31"/>
      <c r="AI45" s="14"/>
      <c r="AJ45" s="31"/>
      <c r="AK45" s="14"/>
      <c r="AL45" s="43">
        <f t="shared" si="16"/>
        <v>0</v>
      </c>
      <c r="AM45" s="46">
        <f t="shared" si="17"/>
        <v>25</v>
      </c>
    </row>
    <row r="46" spans="1:39" x14ac:dyDescent="0.25">
      <c r="A46" s="3">
        <v>45</v>
      </c>
      <c r="B46" s="3" t="s">
        <v>40</v>
      </c>
      <c r="C46" s="3" t="s">
        <v>8</v>
      </c>
      <c r="D46" s="3">
        <v>2002</v>
      </c>
      <c r="E46" s="3" t="s">
        <v>352</v>
      </c>
      <c r="F46" s="2"/>
      <c r="G46" s="2"/>
      <c r="H46" s="38"/>
      <c r="I46" s="38"/>
      <c r="J46" s="38"/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41">
        <f t="shared" si="12"/>
        <v>0</v>
      </c>
      <c r="Q46" s="32"/>
      <c r="R46" s="38"/>
      <c r="S46" s="38"/>
      <c r="T46" s="48"/>
      <c r="U46" s="26">
        <v>0</v>
      </c>
      <c r="V46" s="26">
        <v>0</v>
      </c>
      <c r="W46" s="26">
        <v>0</v>
      </c>
      <c r="X46" s="26">
        <f t="shared" si="13"/>
        <v>0</v>
      </c>
      <c r="Y46" s="41">
        <f t="shared" si="14"/>
        <v>0</v>
      </c>
      <c r="Z46" s="51"/>
      <c r="AA46" s="43">
        <v>0</v>
      </c>
      <c r="AB46" s="51"/>
      <c r="AC46" s="43">
        <f t="shared" si="15"/>
        <v>0</v>
      </c>
      <c r="AD46" s="32"/>
      <c r="AE46" s="26"/>
      <c r="AF46" s="31"/>
      <c r="AG46" s="14"/>
      <c r="AH46" s="31">
        <v>1</v>
      </c>
      <c r="AI46" s="14">
        <f>25-(AH46*$AI$63)+$AI$63</f>
        <v>25</v>
      </c>
      <c r="AJ46" s="31"/>
      <c r="AK46" s="14"/>
      <c r="AL46" s="43">
        <f t="shared" si="16"/>
        <v>25</v>
      </c>
      <c r="AM46" s="46">
        <f t="shared" si="17"/>
        <v>25</v>
      </c>
    </row>
    <row r="47" spans="1:39" x14ac:dyDescent="0.25">
      <c r="A47" s="3">
        <v>46</v>
      </c>
      <c r="B47" s="22" t="s">
        <v>267</v>
      </c>
      <c r="C47" s="1" t="s">
        <v>23</v>
      </c>
      <c r="D47" s="1">
        <v>2001</v>
      </c>
      <c r="E47" s="1" t="s">
        <v>352</v>
      </c>
      <c r="F47" s="2"/>
      <c r="G47" s="2"/>
      <c r="H47" s="38"/>
      <c r="I47" s="38"/>
      <c r="J47" s="38"/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41">
        <f t="shared" si="12"/>
        <v>0</v>
      </c>
      <c r="Q47" s="32">
        <v>45</v>
      </c>
      <c r="R47" s="38"/>
      <c r="S47" s="38"/>
      <c r="T47" s="48"/>
      <c r="U47" s="26">
        <f>100-(Q47*$U$63)+$U$63</f>
        <v>8.3333333333333339</v>
      </c>
      <c r="V47" s="26">
        <v>0</v>
      </c>
      <c r="W47" s="26">
        <v>0</v>
      </c>
      <c r="X47" s="26">
        <f t="shared" si="13"/>
        <v>0</v>
      </c>
      <c r="Y47" s="41">
        <f t="shared" si="14"/>
        <v>8.3333333333333339</v>
      </c>
      <c r="Z47" s="51"/>
      <c r="AA47" s="43">
        <v>0</v>
      </c>
      <c r="AB47" s="51"/>
      <c r="AC47" s="43">
        <f t="shared" si="15"/>
        <v>0</v>
      </c>
      <c r="AD47" s="32">
        <v>27</v>
      </c>
      <c r="AE47" s="26">
        <f>25-(AD47*$AE$63)+$AE$63</f>
        <v>13.983050847457628</v>
      </c>
      <c r="AF47" s="31"/>
      <c r="AG47" s="14"/>
      <c r="AH47" s="31"/>
      <c r="AI47" s="14"/>
      <c r="AJ47" s="31"/>
      <c r="AK47" s="14"/>
      <c r="AL47" s="43">
        <f t="shared" si="16"/>
        <v>13.983050847457628</v>
      </c>
      <c r="AM47" s="46">
        <f t="shared" si="17"/>
        <v>22.316384180790962</v>
      </c>
    </row>
    <row r="48" spans="1:39" x14ac:dyDescent="0.25">
      <c r="A48" s="3">
        <v>47</v>
      </c>
      <c r="B48" s="17" t="s">
        <v>398</v>
      </c>
      <c r="C48" s="1" t="s">
        <v>77</v>
      </c>
      <c r="D48" s="1">
        <v>2001</v>
      </c>
      <c r="E48" s="1" t="s">
        <v>352</v>
      </c>
      <c r="F48" s="2"/>
      <c r="G48" s="2"/>
      <c r="H48" s="38">
        <v>19</v>
      </c>
      <c r="I48" s="38"/>
      <c r="J48" s="38"/>
      <c r="K48" s="14">
        <v>0</v>
      </c>
      <c r="L48" s="14">
        <v>0</v>
      </c>
      <c r="M48" s="14">
        <f>50-(H48*$M$63)+$M$63</f>
        <v>7.1428571428571406</v>
      </c>
      <c r="N48" s="14">
        <v>0</v>
      </c>
      <c r="O48" s="14">
        <v>0</v>
      </c>
      <c r="P48" s="41">
        <f t="shared" si="12"/>
        <v>7.1428571428571406</v>
      </c>
      <c r="Q48" s="32"/>
      <c r="R48" s="38"/>
      <c r="S48" s="38"/>
      <c r="T48" s="48"/>
      <c r="U48" s="26">
        <v>0</v>
      </c>
      <c r="V48" s="26">
        <v>0</v>
      </c>
      <c r="W48" s="26">
        <v>0</v>
      </c>
      <c r="X48" s="26">
        <f t="shared" si="13"/>
        <v>0</v>
      </c>
      <c r="Y48" s="41">
        <f t="shared" si="14"/>
        <v>0</v>
      </c>
      <c r="Z48" s="51"/>
      <c r="AA48" s="43">
        <v>0</v>
      </c>
      <c r="AB48" s="51"/>
      <c r="AC48" s="43">
        <f t="shared" si="15"/>
        <v>0</v>
      </c>
      <c r="AD48" s="32">
        <v>58</v>
      </c>
      <c r="AE48" s="26">
        <f>25-(AD48*$AE$63)+$AE$63</f>
        <v>0.84745762711864381</v>
      </c>
      <c r="AF48" s="31"/>
      <c r="AG48" s="14"/>
      <c r="AH48" s="31">
        <v>5</v>
      </c>
      <c r="AI48" s="14">
        <f>25-(AH48*$AI$63)+$AI$63</f>
        <v>15</v>
      </c>
      <c r="AJ48" s="31"/>
      <c r="AK48" s="14"/>
      <c r="AL48" s="43">
        <f t="shared" si="16"/>
        <v>15</v>
      </c>
      <c r="AM48" s="46">
        <f t="shared" si="17"/>
        <v>22.142857142857139</v>
      </c>
    </row>
    <row r="49" spans="1:39" x14ac:dyDescent="0.25">
      <c r="A49" s="3">
        <v>48</v>
      </c>
      <c r="B49" s="15" t="s">
        <v>30</v>
      </c>
      <c r="C49" s="1" t="s">
        <v>370</v>
      </c>
      <c r="D49" s="1">
        <v>2002</v>
      </c>
      <c r="E49" s="1" t="s">
        <v>352</v>
      </c>
      <c r="F49" s="2"/>
      <c r="G49" s="2"/>
      <c r="H49" s="38"/>
      <c r="I49" s="38"/>
      <c r="J49" s="38"/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41">
        <f t="shared" si="12"/>
        <v>0</v>
      </c>
      <c r="Q49" s="32"/>
      <c r="R49" s="38">
        <v>46</v>
      </c>
      <c r="S49" s="38"/>
      <c r="T49" s="48"/>
      <c r="U49" s="26">
        <v>0</v>
      </c>
      <c r="V49" s="26">
        <f>100-(R49*$V$63)+$V$63</f>
        <v>21.052631578947377</v>
      </c>
      <c r="W49" s="26">
        <v>0</v>
      </c>
      <c r="X49" s="26">
        <f t="shared" si="13"/>
        <v>0</v>
      </c>
      <c r="Y49" s="41">
        <f t="shared" si="14"/>
        <v>21.052631578947377</v>
      </c>
      <c r="Z49" s="51"/>
      <c r="AA49" s="43">
        <v>0</v>
      </c>
      <c r="AB49" s="51"/>
      <c r="AC49" s="43">
        <f t="shared" si="15"/>
        <v>0</v>
      </c>
      <c r="AD49" s="32"/>
      <c r="AE49" s="26"/>
      <c r="AF49" s="31"/>
      <c r="AG49" s="14"/>
      <c r="AH49" s="31"/>
      <c r="AI49" s="14"/>
      <c r="AJ49" s="31"/>
      <c r="AK49" s="14"/>
      <c r="AL49" s="43">
        <f t="shared" si="16"/>
        <v>0</v>
      </c>
      <c r="AM49" s="46">
        <f t="shared" si="17"/>
        <v>21.052631578947377</v>
      </c>
    </row>
    <row r="50" spans="1:39" x14ac:dyDescent="0.25">
      <c r="A50" s="3">
        <v>49</v>
      </c>
      <c r="B50" s="1" t="s">
        <v>44</v>
      </c>
      <c r="C50" s="1" t="s">
        <v>77</v>
      </c>
      <c r="D50" s="1">
        <v>2003</v>
      </c>
      <c r="E50" s="1" t="s">
        <v>352</v>
      </c>
      <c r="F50" s="2"/>
      <c r="G50" s="2"/>
      <c r="H50" s="38"/>
      <c r="I50" s="38"/>
      <c r="J50" s="38"/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41">
        <f t="shared" si="12"/>
        <v>0</v>
      </c>
      <c r="Q50" s="32"/>
      <c r="R50" s="38">
        <v>52</v>
      </c>
      <c r="S50" s="38"/>
      <c r="T50" s="48"/>
      <c r="U50" s="26">
        <v>0</v>
      </c>
      <c r="V50" s="26">
        <f>100-(R50*$V$63)+$V$63</f>
        <v>10.526315789473692</v>
      </c>
      <c r="W50" s="26">
        <v>0</v>
      </c>
      <c r="X50" s="26">
        <f t="shared" si="13"/>
        <v>0</v>
      </c>
      <c r="Y50" s="41">
        <f t="shared" si="14"/>
        <v>10.526315789473692</v>
      </c>
      <c r="Z50" s="51"/>
      <c r="AA50" s="43">
        <v>0</v>
      </c>
      <c r="AB50" s="51"/>
      <c r="AC50" s="43">
        <f t="shared" si="15"/>
        <v>0</v>
      </c>
      <c r="AD50" s="32"/>
      <c r="AE50" s="26"/>
      <c r="AF50" s="31"/>
      <c r="AG50" s="14"/>
      <c r="AH50" s="31">
        <v>7</v>
      </c>
      <c r="AI50" s="14">
        <f>25-(AH50*$AI$63)+$AI$63</f>
        <v>10</v>
      </c>
      <c r="AJ50" s="31"/>
      <c r="AK50" s="14"/>
      <c r="AL50" s="43">
        <f t="shared" si="16"/>
        <v>10</v>
      </c>
      <c r="AM50" s="46">
        <f t="shared" si="17"/>
        <v>20.526315789473692</v>
      </c>
    </row>
    <row r="51" spans="1:39" x14ac:dyDescent="0.25">
      <c r="A51" s="3">
        <v>50</v>
      </c>
      <c r="B51" s="22" t="s">
        <v>399</v>
      </c>
      <c r="C51" s="1" t="s">
        <v>77</v>
      </c>
      <c r="D51" s="1">
        <v>2002</v>
      </c>
      <c r="E51" s="1" t="s">
        <v>352</v>
      </c>
      <c r="F51" s="2"/>
      <c r="G51" s="2"/>
      <c r="H51" s="38">
        <v>17</v>
      </c>
      <c r="I51" s="38"/>
      <c r="J51" s="38"/>
      <c r="K51" s="14">
        <v>0</v>
      </c>
      <c r="L51" s="14">
        <v>0</v>
      </c>
      <c r="M51" s="14">
        <f>50-(H51*$M$63)+$M$63</f>
        <v>11.904761904761907</v>
      </c>
      <c r="N51" s="14">
        <v>0</v>
      </c>
      <c r="O51" s="14">
        <v>0</v>
      </c>
      <c r="P51" s="41">
        <f t="shared" si="12"/>
        <v>11.904761904761907</v>
      </c>
      <c r="Q51" s="32"/>
      <c r="R51" s="38"/>
      <c r="S51" s="38"/>
      <c r="T51" s="48"/>
      <c r="U51" s="26">
        <v>0</v>
      </c>
      <c r="V51" s="26">
        <v>0</v>
      </c>
      <c r="W51" s="26">
        <v>0</v>
      </c>
      <c r="X51" s="26">
        <f t="shared" si="13"/>
        <v>0</v>
      </c>
      <c r="Y51" s="41">
        <f t="shared" si="14"/>
        <v>0</v>
      </c>
      <c r="Z51" s="51"/>
      <c r="AA51" s="43">
        <v>0</v>
      </c>
      <c r="AB51" s="51"/>
      <c r="AC51" s="43">
        <f t="shared" si="15"/>
        <v>0</v>
      </c>
      <c r="AD51" s="32">
        <v>56</v>
      </c>
      <c r="AE51" s="26">
        <f>25-(AD51*$AE$63)+$AE$63</f>
        <v>1.6949152542372874</v>
      </c>
      <c r="AF51" s="31"/>
      <c r="AG51" s="14"/>
      <c r="AH51" s="31">
        <v>8</v>
      </c>
      <c r="AI51" s="14">
        <f>25-(AH51*$AI$63)+$AI$63</f>
        <v>7.5</v>
      </c>
      <c r="AJ51" s="31"/>
      <c r="AK51" s="14"/>
      <c r="AL51" s="43">
        <f t="shared" si="16"/>
        <v>7.5</v>
      </c>
      <c r="AM51" s="46">
        <f t="shared" si="17"/>
        <v>19.404761904761905</v>
      </c>
    </row>
    <row r="52" spans="1:39" x14ac:dyDescent="0.25">
      <c r="A52" s="3">
        <v>51</v>
      </c>
      <c r="B52" s="3" t="s">
        <v>416</v>
      </c>
      <c r="C52" s="3" t="s">
        <v>293</v>
      </c>
      <c r="D52" s="3">
        <v>2002</v>
      </c>
      <c r="E52" s="1" t="s">
        <v>352</v>
      </c>
      <c r="F52" s="2">
        <v>20</v>
      </c>
      <c r="G52" s="2"/>
      <c r="H52" s="38"/>
      <c r="I52" s="38">
        <v>27</v>
      </c>
      <c r="J52" s="38"/>
      <c r="K52" s="14">
        <f>50-(F52*$K$63)+$K$63</f>
        <v>10.416666666666663</v>
      </c>
      <c r="L52" s="14">
        <v>0</v>
      </c>
      <c r="M52" s="14">
        <v>0</v>
      </c>
      <c r="N52" s="14">
        <f>50-(I52*$N$63)+$N$63</f>
        <v>5.1724137931034502</v>
      </c>
      <c r="O52" s="14">
        <v>0</v>
      </c>
      <c r="P52" s="41">
        <f t="shared" si="12"/>
        <v>10.416666666666663</v>
      </c>
      <c r="Q52" s="32">
        <v>46</v>
      </c>
      <c r="R52" s="38"/>
      <c r="S52" s="38"/>
      <c r="T52" s="48"/>
      <c r="U52" s="26">
        <f>100-(Q52*$U$63)+$U$63</f>
        <v>6.2499999999999911</v>
      </c>
      <c r="V52" s="26">
        <v>0</v>
      </c>
      <c r="W52" s="26">
        <v>0</v>
      </c>
      <c r="X52" s="26">
        <f t="shared" si="13"/>
        <v>0</v>
      </c>
      <c r="Y52" s="41">
        <f t="shared" si="14"/>
        <v>6.2499999999999911</v>
      </c>
      <c r="Z52" s="51"/>
      <c r="AA52" s="43">
        <v>0</v>
      </c>
      <c r="AB52" s="51"/>
      <c r="AC52" s="43">
        <f t="shared" si="15"/>
        <v>0</v>
      </c>
      <c r="AD52" s="32">
        <v>59</v>
      </c>
      <c r="AE52" s="26">
        <f>25-(AD52*$AE$63)+$AE$63</f>
        <v>0.42372881355932202</v>
      </c>
      <c r="AF52" s="31"/>
      <c r="AG52" s="14"/>
      <c r="AH52" s="31"/>
      <c r="AI52" s="14"/>
      <c r="AJ52" s="31"/>
      <c r="AK52" s="14"/>
      <c r="AL52" s="43">
        <f t="shared" si="16"/>
        <v>0.42372881355932202</v>
      </c>
      <c r="AM52" s="46">
        <f t="shared" si="17"/>
        <v>17.090395480225975</v>
      </c>
    </row>
    <row r="53" spans="1:39" x14ac:dyDescent="0.25">
      <c r="A53" s="3">
        <v>52</v>
      </c>
      <c r="B53" s="1" t="s">
        <v>21</v>
      </c>
      <c r="C53" s="1" t="s">
        <v>20</v>
      </c>
      <c r="D53" s="1">
        <v>2002</v>
      </c>
      <c r="E53" s="1" t="s">
        <v>352</v>
      </c>
      <c r="F53" s="2"/>
      <c r="G53" s="2"/>
      <c r="H53" s="38"/>
      <c r="I53" s="38"/>
      <c r="J53" s="38"/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41">
        <f t="shared" si="12"/>
        <v>0</v>
      </c>
      <c r="Q53" s="32"/>
      <c r="R53" s="38"/>
      <c r="S53" s="38"/>
      <c r="T53" s="48"/>
      <c r="U53" s="26">
        <v>0</v>
      </c>
      <c r="V53" s="26">
        <v>0</v>
      </c>
      <c r="W53" s="26">
        <v>0</v>
      </c>
      <c r="X53" s="26">
        <f t="shared" si="13"/>
        <v>0</v>
      </c>
      <c r="Y53" s="41">
        <f t="shared" si="14"/>
        <v>0</v>
      </c>
      <c r="Z53" s="51"/>
      <c r="AA53" s="43">
        <v>0</v>
      </c>
      <c r="AB53" s="51"/>
      <c r="AC53" s="43">
        <f t="shared" si="15"/>
        <v>0</v>
      </c>
      <c r="AD53" s="32"/>
      <c r="AE53" s="26"/>
      <c r="AF53" s="31">
        <v>11</v>
      </c>
      <c r="AG53" s="14">
        <f>25-(AF53*$AG$63)+$AG$63</f>
        <v>13.095238095238095</v>
      </c>
      <c r="AH53" s="31"/>
      <c r="AI53" s="14"/>
      <c r="AJ53" s="31"/>
      <c r="AK53" s="14"/>
      <c r="AL53" s="43">
        <f t="shared" si="16"/>
        <v>13.095238095238095</v>
      </c>
      <c r="AM53" s="46">
        <f t="shared" si="17"/>
        <v>13.095238095238095</v>
      </c>
    </row>
    <row r="54" spans="1:39" x14ac:dyDescent="0.25">
      <c r="A54" s="3">
        <v>53</v>
      </c>
      <c r="B54" s="1" t="s">
        <v>24</v>
      </c>
      <c r="C54" s="1" t="s">
        <v>10</v>
      </c>
      <c r="D54" s="1">
        <v>2001</v>
      </c>
      <c r="E54" s="1" t="s">
        <v>352</v>
      </c>
      <c r="F54" s="2"/>
      <c r="G54" s="2"/>
      <c r="H54" s="38"/>
      <c r="I54" s="38">
        <v>25</v>
      </c>
      <c r="J54" s="38"/>
      <c r="K54" s="14">
        <v>0</v>
      </c>
      <c r="L54" s="14">
        <v>0</v>
      </c>
      <c r="M54" s="14">
        <v>0</v>
      </c>
      <c r="N54" s="14">
        <f>50-(I54*$N$63)+$N$63</f>
        <v>8.6206896551724181</v>
      </c>
      <c r="O54" s="14">
        <v>0</v>
      </c>
      <c r="P54" s="41">
        <f t="shared" si="12"/>
        <v>8.6206896551724181</v>
      </c>
      <c r="Q54" s="32"/>
      <c r="R54" s="38"/>
      <c r="S54" s="38"/>
      <c r="T54" s="48"/>
      <c r="U54" s="26">
        <v>0</v>
      </c>
      <c r="V54" s="26">
        <v>0</v>
      </c>
      <c r="W54" s="26">
        <v>0</v>
      </c>
      <c r="X54" s="26">
        <f t="shared" si="13"/>
        <v>0</v>
      </c>
      <c r="Y54" s="41">
        <f t="shared" si="14"/>
        <v>0</v>
      </c>
      <c r="Z54" s="51"/>
      <c r="AA54" s="43">
        <v>0</v>
      </c>
      <c r="AB54" s="51"/>
      <c r="AC54" s="43">
        <f t="shared" si="15"/>
        <v>0</v>
      </c>
      <c r="AD54" s="32"/>
      <c r="AE54" s="26"/>
      <c r="AF54" s="31"/>
      <c r="AG54" s="14"/>
      <c r="AH54" s="31"/>
      <c r="AI54" s="14"/>
      <c r="AJ54" s="31"/>
      <c r="AK54" s="14"/>
      <c r="AL54" s="43">
        <f t="shared" si="16"/>
        <v>0</v>
      </c>
      <c r="AM54" s="46">
        <f t="shared" si="17"/>
        <v>8.6206896551724181</v>
      </c>
    </row>
    <row r="55" spans="1:39" x14ac:dyDescent="0.25">
      <c r="A55" s="3">
        <v>54</v>
      </c>
      <c r="B55" s="1" t="s">
        <v>90</v>
      </c>
      <c r="C55" s="22" t="s">
        <v>232</v>
      </c>
      <c r="D55" s="22">
        <v>2002</v>
      </c>
      <c r="E55" s="1" t="s">
        <v>352</v>
      </c>
      <c r="F55" s="2"/>
      <c r="G55" s="2"/>
      <c r="H55" s="38"/>
      <c r="I55" s="38"/>
      <c r="J55" s="38"/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41">
        <f t="shared" si="12"/>
        <v>0</v>
      </c>
      <c r="Q55" s="32"/>
      <c r="R55" s="38"/>
      <c r="S55" s="38"/>
      <c r="T55" s="48"/>
      <c r="U55" s="26">
        <v>0</v>
      </c>
      <c r="V55" s="26">
        <v>0</v>
      </c>
      <c r="W55" s="26">
        <v>0</v>
      </c>
      <c r="X55" s="26">
        <f t="shared" si="13"/>
        <v>0</v>
      </c>
      <c r="Y55" s="41">
        <f t="shared" si="14"/>
        <v>0</v>
      </c>
      <c r="Z55" s="51"/>
      <c r="AA55" s="43">
        <v>0</v>
      </c>
      <c r="AB55" s="51"/>
      <c r="AC55" s="43">
        <f t="shared" si="15"/>
        <v>0</v>
      </c>
      <c r="AD55" s="32"/>
      <c r="AE55" s="26"/>
      <c r="AF55" s="31">
        <v>16</v>
      </c>
      <c r="AG55" s="14">
        <f>25-(AF55*$AG$63)+$AG$63</f>
        <v>7.1428571428571432</v>
      </c>
      <c r="AH55" s="31"/>
      <c r="AI55" s="14"/>
      <c r="AJ55" s="31"/>
      <c r="AK55" s="14"/>
      <c r="AL55" s="43">
        <f t="shared" si="16"/>
        <v>7.1428571428571432</v>
      </c>
      <c r="AM55" s="46">
        <f t="shared" si="17"/>
        <v>7.1428571428571432</v>
      </c>
    </row>
    <row r="56" spans="1:39" x14ac:dyDescent="0.25">
      <c r="A56" s="3">
        <v>55</v>
      </c>
      <c r="B56" s="22" t="s">
        <v>409</v>
      </c>
      <c r="C56" s="1" t="s">
        <v>451</v>
      </c>
      <c r="D56" s="1">
        <v>2001</v>
      </c>
      <c r="E56" s="1" t="s">
        <v>352</v>
      </c>
      <c r="F56" s="2"/>
      <c r="G56" s="2"/>
      <c r="H56" s="38"/>
      <c r="I56" s="38">
        <v>29</v>
      </c>
      <c r="J56" s="38"/>
      <c r="K56" s="14">
        <v>0</v>
      </c>
      <c r="L56" s="14">
        <v>0</v>
      </c>
      <c r="M56" s="14">
        <v>0</v>
      </c>
      <c r="N56" s="14">
        <f>50-(I56*$N$63)+$N$63</f>
        <v>1.7241379310344827</v>
      </c>
      <c r="O56" s="14">
        <v>0</v>
      </c>
      <c r="P56" s="41">
        <f t="shared" si="12"/>
        <v>1.7241379310344827</v>
      </c>
      <c r="Q56" s="32"/>
      <c r="R56" s="38"/>
      <c r="S56" s="38">
        <v>72</v>
      </c>
      <c r="T56" s="48"/>
      <c r="U56" s="26">
        <v>0</v>
      </c>
      <c r="V56" s="26">
        <v>0</v>
      </c>
      <c r="W56" s="26">
        <f>100-(S56*$W$63)+$W$63</f>
        <v>2.7397260273972641</v>
      </c>
      <c r="X56" s="26">
        <f t="shared" si="13"/>
        <v>0</v>
      </c>
      <c r="Y56" s="41">
        <f t="shared" si="14"/>
        <v>2.7397260273972641</v>
      </c>
      <c r="Z56" s="51"/>
      <c r="AA56" s="43">
        <v>0</v>
      </c>
      <c r="AB56" s="51"/>
      <c r="AC56" s="43">
        <f t="shared" si="15"/>
        <v>0</v>
      </c>
      <c r="AD56" s="32"/>
      <c r="AE56" s="26"/>
      <c r="AF56" s="31">
        <v>20</v>
      </c>
      <c r="AG56" s="14">
        <f>25-(AF56*$AG$63)+$AG$63</f>
        <v>2.3809523809523805</v>
      </c>
      <c r="AH56" s="31"/>
      <c r="AI56" s="14"/>
      <c r="AJ56" s="31"/>
      <c r="AK56" s="14"/>
      <c r="AL56" s="43">
        <f t="shared" si="16"/>
        <v>2.3809523809523805</v>
      </c>
      <c r="AM56" s="46">
        <f t="shared" si="17"/>
        <v>6.8448163393841268</v>
      </c>
    </row>
    <row r="57" spans="1:39" x14ac:dyDescent="0.25">
      <c r="A57" s="3">
        <v>56</v>
      </c>
      <c r="B57" s="3" t="s">
        <v>105</v>
      </c>
      <c r="C57" s="3" t="s">
        <v>31</v>
      </c>
      <c r="D57" s="3">
        <v>2005</v>
      </c>
      <c r="E57" s="22" t="s">
        <v>352</v>
      </c>
      <c r="F57" s="2"/>
      <c r="G57" s="2"/>
      <c r="H57" s="38"/>
      <c r="I57" s="38">
        <v>28</v>
      </c>
      <c r="J57" s="38"/>
      <c r="K57" s="14">
        <v>0</v>
      </c>
      <c r="L57" s="14">
        <v>0</v>
      </c>
      <c r="M57" s="14">
        <v>0</v>
      </c>
      <c r="N57" s="14">
        <f>50-(I57*$N$63)+$N$63</f>
        <v>3.4482758620689666</v>
      </c>
      <c r="O57" s="14">
        <v>0</v>
      </c>
      <c r="P57" s="41">
        <f t="shared" si="12"/>
        <v>3.4482758620689666</v>
      </c>
      <c r="Q57" s="32"/>
      <c r="R57" s="38"/>
      <c r="S57" s="38"/>
      <c r="T57" s="48"/>
      <c r="U57" s="26">
        <v>0</v>
      </c>
      <c r="V57" s="26">
        <v>0</v>
      </c>
      <c r="W57" s="26">
        <v>0</v>
      </c>
      <c r="X57" s="26">
        <f t="shared" si="13"/>
        <v>0</v>
      </c>
      <c r="Y57" s="41">
        <f t="shared" si="14"/>
        <v>0</v>
      </c>
      <c r="Z57" s="51"/>
      <c r="AA57" s="43">
        <v>0</v>
      </c>
      <c r="AB57" s="51"/>
      <c r="AC57" s="43">
        <f t="shared" si="15"/>
        <v>0</v>
      </c>
      <c r="AD57" s="32"/>
      <c r="AE57" s="26"/>
      <c r="AF57" s="31"/>
      <c r="AG57" s="14"/>
      <c r="AH57" s="31"/>
      <c r="AI57" s="14"/>
      <c r="AJ57" s="31"/>
      <c r="AK57" s="14"/>
      <c r="AL57" s="43">
        <f t="shared" si="16"/>
        <v>0</v>
      </c>
      <c r="AM57" s="46">
        <f t="shared" si="17"/>
        <v>3.4482758620689666</v>
      </c>
    </row>
    <row r="58" spans="1:39" x14ac:dyDescent="0.25">
      <c r="A58" s="3"/>
      <c r="B58" s="1"/>
      <c r="C58" s="1"/>
      <c r="D58" s="1"/>
      <c r="E58" s="1"/>
      <c r="F58" s="2"/>
      <c r="G58" s="2"/>
      <c r="H58" s="38"/>
      <c r="I58" s="38"/>
      <c r="J58" s="38"/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41">
        <f t="shared" si="12"/>
        <v>0</v>
      </c>
      <c r="Q58" s="32"/>
      <c r="R58" s="38"/>
      <c r="S58" s="38"/>
      <c r="T58" s="48"/>
      <c r="U58" s="26">
        <v>0</v>
      </c>
      <c r="V58" s="26">
        <v>0</v>
      </c>
      <c r="W58" s="26">
        <v>0</v>
      </c>
      <c r="X58" s="26">
        <f t="shared" si="13"/>
        <v>0</v>
      </c>
      <c r="Y58" s="41">
        <f t="shared" si="14"/>
        <v>0</v>
      </c>
      <c r="Z58" s="51"/>
      <c r="AA58" s="43">
        <v>0</v>
      </c>
      <c r="AB58" s="51"/>
      <c r="AC58" s="43">
        <f t="shared" si="15"/>
        <v>0</v>
      </c>
      <c r="AD58" s="32"/>
      <c r="AE58" s="26"/>
      <c r="AF58" s="31"/>
      <c r="AG58" s="14"/>
      <c r="AH58" s="31"/>
      <c r="AI58" s="14"/>
      <c r="AJ58" s="31"/>
      <c r="AK58" s="14"/>
      <c r="AL58" s="43">
        <f t="shared" si="16"/>
        <v>0</v>
      </c>
      <c r="AM58" s="46">
        <f t="shared" si="17"/>
        <v>0</v>
      </c>
    </row>
    <row r="59" spans="1:39" x14ac:dyDescent="0.25">
      <c r="A59" s="3"/>
      <c r="B59" s="1"/>
      <c r="C59" s="1"/>
      <c r="D59" s="1"/>
      <c r="E59" s="1"/>
      <c r="F59" s="2"/>
      <c r="G59" s="2"/>
      <c r="H59" s="38"/>
      <c r="I59" s="38"/>
      <c r="J59" s="38"/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41">
        <f t="shared" si="12"/>
        <v>0</v>
      </c>
      <c r="Q59" s="32"/>
      <c r="R59" s="38"/>
      <c r="S59" s="38"/>
      <c r="T59" s="48"/>
      <c r="U59" s="26">
        <v>0</v>
      </c>
      <c r="V59" s="26">
        <v>0</v>
      </c>
      <c r="W59" s="26">
        <v>0</v>
      </c>
      <c r="X59" s="26">
        <f t="shared" si="13"/>
        <v>0</v>
      </c>
      <c r="Y59" s="41">
        <f t="shared" si="14"/>
        <v>0</v>
      </c>
      <c r="Z59" s="51"/>
      <c r="AA59" s="43">
        <v>0</v>
      </c>
      <c r="AB59" s="51"/>
      <c r="AC59" s="43">
        <f t="shared" si="15"/>
        <v>0</v>
      </c>
      <c r="AD59" s="32"/>
      <c r="AE59" s="26"/>
      <c r="AF59" s="31"/>
      <c r="AG59" s="14"/>
      <c r="AH59" s="31"/>
      <c r="AI59" s="14"/>
      <c r="AJ59" s="31"/>
      <c r="AK59" s="14"/>
      <c r="AL59" s="43">
        <f t="shared" si="16"/>
        <v>0</v>
      </c>
      <c r="AM59" s="46">
        <f t="shared" si="17"/>
        <v>0</v>
      </c>
    </row>
    <row r="60" spans="1:39" x14ac:dyDescent="0.25">
      <c r="A60" s="3"/>
      <c r="B60" s="1"/>
      <c r="C60" s="1"/>
      <c r="D60" s="1"/>
      <c r="E60" s="1"/>
      <c r="F60" s="60"/>
      <c r="G60" s="2"/>
      <c r="H60" s="38"/>
      <c r="I60" s="38"/>
      <c r="J60" s="38"/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41">
        <f t="shared" si="12"/>
        <v>0</v>
      </c>
      <c r="Q60" s="32"/>
      <c r="R60" s="38"/>
      <c r="S60" s="38"/>
      <c r="T60" s="31"/>
      <c r="U60" s="26">
        <v>0</v>
      </c>
      <c r="V60" s="26">
        <v>0</v>
      </c>
      <c r="W60" s="26">
        <v>0</v>
      </c>
      <c r="X60" s="26">
        <f t="shared" si="13"/>
        <v>0</v>
      </c>
      <c r="Y60" s="41">
        <f t="shared" si="14"/>
        <v>0</v>
      </c>
      <c r="Z60" s="51"/>
      <c r="AA60" s="43">
        <v>0</v>
      </c>
      <c r="AB60" s="51"/>
      <c r="AC60" s="43">
        <f t="shared" si="15"/>
        <v>0</v>
      </c>
      <c r="AD60" s="32"/>
      <c r="AE60" s="26"/>
      <c r="AF60" s="31"/>
      <c r="AG60" s="14"/>
      <c r="AH60" s="31"/>
      <c r="AI60" s="14"/>
      <c r="AJ60" s="31"/>
      <c r="AK60" s="14"/>
      <c r="AL60" s="43">
        <f t="shared" si="16"/>
        <v>0</v>
      </c>
      <c r="AM60" s="46">
        <f t="shared" si="17"/>
        <v>0</v>
      </c>
    </row>
    <row r="61" spans="1:39" x14ac:dyDescent="0.25">
      <c r="A61" s="3"/>
      <c r="B61" s="1"/>
      <c r="C61" s="1"/>
      <c r="D61" s="1"/>
      <c r="E61" s="3"/>
      <c r="F61" s="2"/>
      <c r="G61" s="2"/>
      <c r="H61" s="38"/>
      <c r="I61" s="38"/>
      <c r="J61" s="38"/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41">
        <f t="shared" si="12"/>
        <v>0</v>
      </c>
      <c r="Q61" s="32"/>
      <c r="R61" s="38"/>
      <c r="S61" s="38"/>
      <c r="T61" s="31"/>
      <c r="U61" s="26">
        <v>0</v>
      </c>
      <c r="V61" s="26">
        <v>0</v>
      </c>
      <c r="W61" s="26">
        <v>0</v>
      </c>
      <c r="X61" s="26">
        <f t="shared" si="13"/>
        <v>0</v>
      </c>
      <c r="Y61" s="41">
        <f t="shared" si="14"/>
        <v>0</v>
      </c>
      <c r="Z61" s="51"/>
      <c r="AA61" s="43">
        <v>0</v>
      </c>
      <c r="AB61" s="51"/>
      <c r="AC61" s="43">
        <f t="shared" si="15"/>
        <v>0</v>
      </c>
      <c r="AD61" s="32"/>
      <c r="AE61" s="26"/>
      <c r="AF61" s="31"/>
      <c r="AG61" s="14"/>
      <c r="AH61" s="31"/>
      <c r="AI61" s="14"/>
      <c r="AJ61" s="31"/>
      <c r="AK61" s="14"/>
      <c r="AL61" s="43">
        <f t="shared" si="16"/>
        <v>0</v>
      </c>
      <c r="AM61" s="46">
        <f t="shared" si="17"/>
        <v>0</v>
      </c>
    </row>
    <row r="62" spans="1:39" x14ac:dyDescent="0.25">
      <c r="A62" s="3"/>
      <c r="B62" s="1"/>
      <c r="C62" s="1"/>
      <c r="D62" s="1"/>
      <c r="E62" s="1"/>
      <c r="F62" s="2"/>
      <c r="G62" s="2"/>
      <c r="H62" s="38"/>
      <c r="I62" s="38"/>
      <c r="J62" s="38"/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41">
        <f t="shared" si="12"/>
        <v>0</v>
      </c>
      <c r="Q62" s="32"/>
      <c r="R62" s="38"/>
      <c r="S62" s="38"/>
      <c r="T62" s="48"/>
      <c r="U62" s="26">
        <v>0</v>
      </c>
      <c r="V62" s="26">
        <v>0</v>
      </c>
      <c r="W62" s="26">
        <v>0</v>
      </c>
      <c r="X62" s="26">
        <f t="shared" si="13"/>
        <v>0</v>
      </c>
      <c r="Y62" s="41">
        <f t="shared" si="14"/>
        <v>0</v>
      </c>
      <c r="Z62" s="51"/>
      <c r="AA62" s="43">
        <v>0</v>
      </c>
      <c r="AB62" s="51"/>
      <c r="AC62" s="43">
        <f t="shared" si="15"/>
        <v>0</v>
      </c>
      <c r="AD62" s="32"/>
      <c r="AE62" s="26"/>
      <c r="AF62" s="31"/>
      <c r="AG62" s="14"/>
      <c r="AH62" s="31"/>
      <c r="AI62" s="14"/>
      <c r="AJ62" s="31"/>
      <c r="AK62" s="14"/>
      <c r="AL62" s="43">
        <f t="shared" si="16"/>
        <v>0</v>
      </c>
      <c r="AM62" s="46">
        <f t="shared" si="17"/>
        <v>0</v>
      </c>
    </row>
    <row r="63" spans="1:39" x14ac:dyDescent="0.25">
      <c r="K63" s="8">
        <f>50/K3</f>
        <v>2.0833333333333335</v>
      </c>
      <c r="L63" s="8">
        <f>50/L3</f>
        <v>5</v>
      </c>
      <c r="M63" s="8">
        <f>50/M3</f>
        <v>2.3809523809523809</v>
      </c>
      <c r="N63" s="8">
        <f>50/N3</f>
        <v>1.7241379310344827</v>
      </c>
      <c r="O63" s="8">
        <f>50/O3</f>
        <v>1.6666666666666667</v>
      </c>
      <c r="U63" s="8">
        <f>100/U3</f>
        <v>2.0833333333333335</v>
      </c>
      <c r="V63" s="8">
        <f>100/V3</f>
        <v>1.7543859649122806</v>
      </c>
      <c r="W63" s="8">
        <f>100/W3</f>
        <v>1.3698630136986301</v>
      </c>
      <c r="X63" s="8">
        <f>100/X3</f>
        <v>-100</v>
      </c>
      <c r="Y63" s="8"/>
      <c r="Z63" s="8"/>
      <c r="AA63" s="8">
        <f>150/AA3</f>
        <v>4.6875</v>
      </c>
      <c r="AB63" s="8"/>
      <c r="AC63" s="8">
        <v>-150</v>
      </c>
      <c r="AD63" s="8"/>
      <c r="AE63" s="8">
        <f>25/AE3</f>
        <v>0.42372881355932202</v>
      </c>
      <c r="AF63" s="8"/>
      <c r="AG63" s="8">
        <f>25/AG3</f>
        <v>1.1904761904761905</v>
      </c>
      <c r="AH63" s="8"/>
      <c r="AI63" s="8">
        <f>25/AI3</f>
        <v>2.5</v>
      </c>
      <c r="AJ63" s="8"/>
      <c r="AK63" s="8" t="e">
        <f>25/AK3</f>
        <v>#DIV/0!</v>
      </c>
    </row>
  </sheetData>
  <sortState ref="B5:AM64">
    <sortCondition descending="1" ref="AM5:AM64"/>
  </sortState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X50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1" max="1" width="4.85546875" customWidth="1"/>
    <col min="2" max="2" width="21.7109375" customWidth="1"/>
    <col min="3" max="3" width="5.7109375" customWidth="1"/>
    <col min="4" max="4" width="9.28515625" customWidth="1"/>
    <col min="5" max="5" width="25.28515625" customWidth="1"/>
    <col min="6" max="49" width="9.140625" customWidth="1"/>
  </cols>
  <sheetData>
    <row r="1" spans="1:50" x14ac:dyDescent="0.25">
      <c r="A1" s="5"/>
      <c r="B1" s="5" t="s">
        <v>213</v>
      </c>
      <c r="C1" s="5"/>
      <c r="D1" s="5"/>
      <c r="E1" s="5"/>
      <c r="F1" s="57"/>
      <c r="G1" s="57"/>
      <c r="H1" s="57"/>
      <c r="I1" s="57"/>
      <c r="J1" s="57"/>
      <c r="K1" s="57" t="s">
        <v>116</v>
      </c>
      <c r="L1" s="57"/>
      <c r="M1" s="57"/>
      <c r="N1" s="57"/>
      <c r="O1" s="57"/>
      <c r="P1" s="57"/>
      <c r="Q1" s="57"/>
      <c r="R1" s="57"/>
      <c r="S1" s="57"/>
      <c r="T1" s="57" t="s">
        <v>117</v>
      </c>
      <c r="U1" s="57"/>
      <c r="V1" s="57"/>
      <c r="W1" s="57"/>
      <c r="X1" s="57"/>
      <c r="Y1" s="57"/>
      <c r="Z1" s="57"/>
      <c r="AA1" s="57"/>
      <c r="AB1" s="57" t="s">
        <v>217</v>
      </c>
      <c r="AC1" s="57"/>
      <c r="AD1" s="57"/>
      <c r="AE1" s="57"/>
      <c r="AF1" s="57"/>
      <c r="AG1" s="57"/>
      <c r="AH1" s="57"/>
      <c r="AI1" s="57" t="s">
        <v>118</v>
      </c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"/>
    </row>
    <row r="2" spans="1:50" x14ac:dyDescent="0.25">
      <c r="A2" s="5"/>
      <c r="B2" s="11"/>
      <c r="C2" s="13"/>
      <c r="D2" s="13"/>
      <c r="E2" s="13"/>
      <c r="F2" s="57"/>
      <c r="G2" s="57"/>
      <c r="H2" s="57"/>
      <c r="I2" s="57"/>
      <c r="J2" s="57"/>
      <c r="K2" s="57"/>
      <c r="L2" s="57" t="s">
        <v>4</v>
      </c>
      <c r="M2" s="57" t="s">
        <v>182</v>
      </c>
      <c r="N2" s="62" t="s">
        <v>187</v>
      </c>
      <c r="O2" s="68" t="s">
        <v>85</v>
      </c>
      <c r="P2" s="57"/>
      <c r="Q2" s="57"/>
      <c r="R2" s="57"/>
      <c r="S2" s="57"/>
      <c r="T2" s="57"/>
      <c r="U2" s="57"/>
      <c r="V2" s="57"/>
      <c r="W2" s="57" t="s">
        <v>85</v>
      </c>
      <c r="X2" s="57" t="s">
        <v>115</v>
      </c>
      <c r="Y2" s="58" t="s">
        <v>79</v>
      </c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"/>
    </row>
    <row r="3" spans="1:50" x14ac:dyDescent="0.25">
      <c r="A3" s="1"/>
      <c r="B3" s="7"/>
      <c r="C3" s="7"/>
      <c r="D3" s="7"/>
      <c r="E3" s="7"/>
      <c r="F3" s="19" t="s">
        <v>4</v>
      </c>
      <c r="G3" s="37" t="s">
        <v>182</v>
      </c>
      <c r="H3" s="61" t="s">
        <v>187</v>
      </c>
      <c r="I3" s="20" t="s">
        <v>85</v>
      </c>
      <c r="J3" s="20"/>
      <c r="K3" s="20"/>
      <c r="L3" s="20">
        <v>12</v>
      </c>
      <c r="M3" s="34">
        <v>15</v>
      </c>
      <c r="N3" s="20">
        <v>24</v>
      </c>
      <c r="O3" s="34">
        <v>59</v>
      </c>
      <c r="P3" s="34">
        <v>-1</v>
      </c>
      <c r="Q3" s="34">
        <v>-1</v>
      </c>
      <c r="R3" s="47" t="s">
        <v>126</v>
      </c>
      <c r="S3" s="36" t="s">
        <v>85</v>
      </c>
      <c r="T3" s="18" t="s">
        <v>115</v>
      </c>
      <c r="U3" s="71" t="s">
        <v>79</v>
      </c>
      <c r="V3" s="18"/>
      <c r="W3" s="18">
        <v>27</v>
      </c>
      <c r="X3" s="24">
        <v>39</v>
      </c>
      <c r="Y3" s="18">
        <v>27</v>
      </c>
      <c r="Z3" s="24">
        <v>-1</v>
      </c>
      <c r="AA3" s="40" t="s">
        <v>227</v>
      </c>
      <c r="AB3" s="49" t="s">
        <v>94</v>
      </c>
      <c r="AC3" s="63">
        <v>26</v>
      </c>
      <c r="AD3" s="65" t="s">
        <v>208</v>
      </c>
      <c r="AE3" s="64">
        <v>-1</v>
      </c>
      <c r="AF3" s="29" t="s">
        <v>119</v>
      </c>
      <c r="AG3" s="27">
        <v>13</v>
      </c>
      <c r="AH3" s="28" t="s">
        <v>81</v>
      </c>
      <c r="AI3" s="27">
        <v>13</v>
      </c>
      <c r="AJ3" s="27" t="s">
        <v>445</v>
      </c>
      <c r="AK3" s="27">
        <v>13</v>
      </c>
      <c r="AL3" s="27" t="s">
        <v>191</v>
      </c>
      <c r="AM3" s="27">
        <v>12</v>
      </c>
      <c r="AN3" s="27" t="s">
        <v>196</v>
      </c>
      <c r="AO3" s="27">
        <v>27</v>
      </c>
      <c r="AP3" s="27" t="s">
        <v>211</v>
      </c>
      <c r="AQ3" s="27">
        <v>28</v>
      </c>
      <c r="AR3" s="27" t="s">
        <v>188</v>
      </c>
      <c r="AS3" s="27">
        <v>12</v>
      </c>
      <c r="AT3" s="54"/>
      <c r="AU3" s="27">
        <v>-1</v>
      </c>
      <c r="AV3" s="42" t="s">
        <v>126</v>
      </c>
      <c r="AW3" s="44"/>
      <c r="AX3" s="12"/>
    </row>
    <row r="4" spans="1:50" x14ac:dyDescent="0.25">
      <c r="A4" s="7" t="s">
        <v>0</v>
      </c>
      <c r="B4" s="1" t="s">
        <v>1</v>
      </c>
      <c r="C4" s="1" t="s">
        <v>50</v>
      </c>
      <c r="D4" s="1" t="s">
        <v>17</v>
      </c>
      <c r="E4" s="1" t="s">
        <v>5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3</v>
      </c>
      <c r="M4" s="35" t="s">
        <v>3</v>
      </c>
      <c r="N4" s="19" t="s">
        <v>3</v>
      </c>
      <c r="O4" s="35" t="s">
        <v>3</v>
      </c>
      <c r="P4" s="35"/>
      <c r="Q4" s="35" t="s">
        <v>3</v>
      </c>
      <c r="R4" s="47" t="s">
        <v>3</v>
      </c>
      <c r="S4" s="36" t="s">
        <v>2</v>
      </c>
      <c r="T4" s="21" t="s">
        <v>2</v>
      </c>
      <c r="U4" s="21" t="s">
        <v>2</v>
      </c>
      <c r="V4" s="25" t="s">
        <v>2</v>
      </c>
      <c r="W4" s="25" t="s">
        <v>3</v>
      </c>
      <c r="X4" s="25" t="s">
        <v>3</v>
      </c>
      <c r="Y4" s="21" t="s">
        <v>3</v>
      </c>
      <c r="Z4" s="25" t="s">
        <v>3</v>
      </c>
      <c r="AA4" s="40" t="s">
        <v>16</v>
      </c>
      <c r="AB4" s="49" t="s">
        <v>2</v>
      </c>
      <c r="AC4" s="65" t="s">
        <v>3</v>
      </c>
      <c r="AD4" s="65" t="s">
        <v>2</v>
      </c>
      <c r="AE4" s="66" t="s">
        <v>3</v>
      </c>
      <c r="AF4" s="29" t="s">
        <v>2</v>
      </c>
      <c r="AG4" s="28" t="s">
        <v>3</v>
      </c>
      <c r="AH4" s="28" t="s">
        <v>2</v>
      </c>
      <c r="AI4" s="28" t="s">
        <v>3</v>
      </c>
      <c r="AJ4" s="28" t="s">
        <v>2</v>
      </c>
      <c r="AK4" s="28" t="s">
        <v>3</v>
      </c>
      <c r="AL4" s="28" t="s">
        <v>2</v>
      </c>
      <c r="AM4" s="28" t="s">
        <v>3</v>
      </c>
      <c r="AN4" s="28" t="s">
        <v>2</v>
      </c>
      <c r="AO4" s="28" t="s">
        <v>3</v>
      </c>
      <c r="AP4" s="28" t="s">
        <v>2</v>
      </c>
      <c r="AQ4" s="28" t="s">
        <v>3</v>
      </c>
      <c r="AR4" s="28" t="s">
        <v>2</v>
      </c>
      <c r="AS4" s="28" t="s">
        <v>3</v>
      </c>
      <c r="AT4" s="28" t="s">
        <v>2</v>
      </c>
      <c r="AU4" s="28" t="s">
        <v>3</v>
      </c>
      <c r="AV4" s="42" t="s">
        <v>3</v>
      </c>
      <c r="AW4" s="45" t="s">
        <v>16</v>
      </c>
    </row>
    <row r="5" spans="1:50" x14ac:dyDescent="0.25">
      <c r="A5" s="74">
        <v>1</v>
      </c>
      <c r="B5" s="74" t="s">
        <v>69</v>
      </c>
      <c r="C5" s="74" t="s">
        <v>53</v>
      </c>
      <c r="D5" s="74">
        <v>2002</v>
      </c>
      <c r="E5" s="74" t="s">
        <v>8</v>
      </c>
      <c r="F5" s="2"/>
      <c r="G5" s="2"/>
      <c r="H5" s="38">
        <v>1</v>
      </c>
      <c r="I5" s="38">
        <v>28</v>
      </c>
      <c r="J5" s="38"/>
      <c r="K5" s="38"/>
      <c r="L5" s="14">
        <v>0</v>
      </c>
      <c r="M5" s="14">
        <v>0</v>
      </c>
      <c r="N5" s="14">
        <f>50-(H5*$N$44)+$N$44</f>
        <v>50</v>
      </c>
      <c r="O5" s="14">
        <f>50-(I5*$O$44)+$O$44</f>
        <v>27.118644067796609</v>
      </c>
      <c r="P5" s="14">
        <f t="shared" ref="P5:P43" si="0">50-(J5*$P$44)+$P$44</f>
        <v>0</v>
      </c>
      <c r="Q5" s="14">
        <f t="shared" ref="Q5:Q43" si="1">50-(K5*$Q$44)+$Q$44</f>
        <v>0</v>
      </c>
      <c r="R5" s="41">
        <f t="shared" ref="R5:R43" si="2">MAX(L5:Q5)</f>
        <v>50</v>
      </c>
      <c r="S5" s="32">
        <v>1</v>
      </c>
      <c r="T5" s="38">
        <v>1</v>
      </c>
      <c r="U5" s="38">
        <v>1</v>
      </c>
      <c r="V5" s="48"/>
      <c r="W5" s="26">
        <f t="shared" ref="W5:W19" si="3">100-(S5*$W$44)+$W$44</f>
        <v>100</v>
      </c>
      <c r="X5" s="26">
        <f t="shared" ref="X5:X12" si="4">100-(T5*$X$44)+$X$44</f>
        <v>100</v>
      </c>
      <c r="Y5" s="26">
        <f t="shared" ref="Y5:Y10" si="5">100-(U5*$Y$44)+$Y$44</f>
        <v>100</v>
      </c>
      <c r="Z5" s="26">
        <f t="shared" ref="Z5:Z43" si="6">100-(V5*$Z$44)+$Z$44</f>
        <v>0</v>
      </c>
      <c r="AA5" s="41">
        <f t="shared" ref="AA5:AA43" si="7">LARGE(W5:Z5,1)+LARGE(W5:Z5,2)</f>
        <v>200</v>
      </c>
      <c r="AB5" s="51">
        <v>2</v>
      </c>
      <c r="AC5" s="67">
        <f t="shared" ref="AC5:AC22" si="8">150-(AB5*$AC$44)+$AC$44</f>
        <v>144.23076923076923</v>
      </c>
      <c r="AD5" s="67"/>
      <c r="AE5" s="67">
        <f t="shared" ref="AE5:AE43" si="9">150-(AD5*$AE$44)+$AE$44</f>
        <v>0</v>
      </c>
      <c r="AF5" s="32"/>
      <c r="AG5" s="14"/>
      <c r="AH5" s="31"/>
      <c r="AI5" s="14"/>
      <c r="AJ5" s="31"/>
      <c r="AK5" s="26"/>
      <c r="AL5" s="31"/>
      <c r="AM5" s="14"/>
      <c r="AN5" s="31"/>
      <c r="AO5" s="14"/>
      <c r="AP5" s="31"/>
      <c r="AQ5" s="26"/>
      <c r="AR5" s="31"/>
      <c r="AS5" s="26"/>
      <c r="AT5" s="31"/>
      <c r="AU5" s="26"/>
      <c r="AV5" s="43">
        <f t="shared" ref="AV5:AV43" si="10">MAX(AG5,AI5,AK5,AM5,AO5,AQ5,AS5,AU5)</f>
        <v>0</v>
      </c>
      <c r="AW5" s="46">
        <f t="shared" ref="AW5:AW43" si="11">R5+AA5+AC5+AE5+AV5</f>
        <v>394.23076923076923</v>
      </c>
    </row>
    <row r="6" spans="1:50" x14ac:dyDescent="0.25">
      <c r="A6" s="74">
        <v>2</v>
      </c>
      <c r="B6" s="74" t="s">
        <v>54</v>
      </c>
      <c r="C6" s="74" t="s">
        <v>53</v>
      </c>
      <c r="D6" s="74">
        <v>2002</v>
      </c>
      <c r="E6" s="74" t="s">
        <v>201</v>
      </c>
      <c r="F6" s="2"/>
      <c r="G6" s="2"/>
      <c r="H6" s="38">
        <v>6</v>
      </c>
      <c r="I6" s="38"/>
      <c r="J6" s="38"/>
      <c r="K6" s="38"/>
      <c r="L6" s="14">
        <v>0</v>
      </c>
      <c r="M6" s="14">
        <v>0</v>
      </c>
      <c r="N6" s="14">
        <f>50-(H6*$N$44)+$N$44</f>
        <v>39.583333333333336</v>
      </c>
      <c r="O6" s="14">
        <v>0</v>
      </c>
      <c r="P6" s="14">
        <f t="shared" si="0"/>
        <v>0</v>
      </c>
      <c r="Q6" s="14">
        <f t="shared" si="1"/>
        <v>0</v>
      </c>
      <c r="R6" s="41">
        <f t="shared" si="2"/>
        <v>39.583333333333336</v>
      </c>
      <c r="S6" s="32">
        <v>3</v>
      </c>
      <c r="T6" s="38">
        <v>12</v>
      </c>
      <c r="U6" s="38">
        <v>7</v>
      </c>
      <c r="V6" s="31"/>
      <c r="W6" s="26">
        <f t="shared" si="3"/>
        <v>92.592592592592595</v>
      </c>
      <c r="X6" s="26">
        <f t="shared" si="4"/>
        <v>71.794871794871796</v>
      </c>
      <c r="Y6" s="26">
        <f t="shared" si="5"/>
        <v>77.777777777777786</v>
      </c>
      <c r="Z6" s="26">
        <f t="shared" si="6"/>
        <v>0</v>
      </c>
      <c r="AA6" s="41">
        <f t="shared" si="7"/>
        <v>170.37037037037038</v>
      </c>
      <c r="AB6" s="51">
        <v>3</v>
      </c>
      <c r="AC6" s="67">
        <f t="shared" si="8"/>
        <v>138.46153846153845</v>
      </c>
      <c r="AD6" s="67"/>
      <c r="AE6" s="67">
        <f t="shared" si="9"/>
        <v>0</v>
      </c>
      <c r="AF6" s="32"/>
      <c r="AG6" s="14"/>
      <c r="AH6" s="31"/>
      <c r="AI6" s="14"/>
      <c r="AJ6" s="31"/>
      <c r="AK6" s="26"/>
      <c r="AL6" s="31"/>
      <c r="AM6" s="14"/>
      <c r="AN6" s="31">
        <v>4</v>
      </c>
      <c r="AO6" s="14">
        <f>25-(AN6*$AO$44)+$AO$44</f>
        <v>22.222222222222225</v>
      </c>
      <c r="AP6" s="31">
        <v>11</v>
      </c>
      <c r="AQ6" s="14">
        <f>25-(AP6*$AQ$44)+$AQ$44</f>
        <v>16.071428571428573</v>
      </c>
      <c r="AR6" s="31"/>
      <c r="AS6" s="14"/>
      <c r="AT6" s="31"/>
      <c r="AU6" s="26"/>
      <c r="AV6" s="43">
        <f t="shared" si="10"/>
        <v>22.222222222222225</v>
      </c>
      <c r="AW6" s="46">
        <f t="shared" si="11"/>
        <v>370.63746438746438</v>
      </c>
    </row>
    <row r="7" spans="1:50" x14ac:dyDescent="0.25">
      <c r="A7" s="74">
        <v>3</v>
      </c>
      <c r="B7" s="74" t="s">
        <v>212</v>
      </c>
      <c r="C7" s="74" t="s">
        <v>53</v>
      </c>
      <c r="D7" s="74">
        <v>2002</v>
      </c>
      <c r="E7" s="74" t="s">
        <v>19</v>
      </c>
      <c r="F7" s="2"/>
      <c r="G7" s="2"/>
      <c r="H7" s="38"/>
      <c r="I7" s="38"/>
      <c r="J7" s="38"/>
      <c r="K7" s="38"/>
      <c r="L7" s="14">
        <v>0</v>
      </c>
      <c r="M7" s="14">
        <v>0</v>
      </c>
      <c r="N7" s="14">
        <v>0</v>
      </c>
      <c r="O7" s="14">
        <v>0</v>
      </c>
      <c r="P7" s="14">
        <f t="shared" si="0"/>
        <v>0</v>
      </c>
      <c r="Q7" s="14">
        <f t="shared" si="1"/>
        <v>0</v>
      </c>
      <c r="R7" s="41">
        <f t="shared" si="2"/>
        <v>0</v>
      </c>
      <c r="S7" s="32">
        <v>2</v>
      </c>
      <c r="T7" s="38">
        <v>4</v>
      </c>
      <c r="U7" s="38">
        <v>2</v>
      </c>
      <c r="V7" s="31"/>
      <c r="W7" s="26">
        <f t="shared" si="3"/>
        <v>96.296296296296305</v>
      </c>
      <c r="X7" s="26">
        <f t="shared" si="4"/>
        <v>92.307692307692307</v>
      </c>
      <c r="Y7" s="26">
        <f t="shared" si="5"/>
        <v>96.296296296296305</v>
      </c>
      <c r="Z7" s="26">
        <f t="shared" si="6"/>
        <v>0</v>
      </c>
      <c r="AA7" s="41">
        <f t="shared" si="7"/>
        <v>192.59259259259261</v>
      </c>
      <c r="AB7" s="51">
        <v>1</v>
      </c>
      <c r="AC7" s="67">
        <f t="shared" si="8"/>
        <v>150</v>
      </c>
      <c r="AD7" s="67"/>
      <c r="AE7" s="67">
        <f t="shared" si="9"/>
        <v>0</v>
      </c>
      <c r="AF7" s="32"/>
      <c r="AG7" s="14"/>
      <c r="AH7" s="31"/>
      <c r="AI7" s="14"/>
      <c r="AJ7" s="31"/>
      <c r="AK7" s="26"/>
      <c r="AL7" s="31"/>
      <c r="AM7" s="14"/>
      <c r="AN7" s="31">
        <v>2</v>
      </c>
      <c r="AO7" s="14">
        <f>25-(AN7*$AO$44)+$AO$44</f>
        <v>24.074074074074076</v>
      </c>
      <c r="AP7" s="31"/>
      <c r="AQ7" s="26"/>
      <c r="AR7" s="31"/>
      <c r="AS7" s="26"/>
      <c r="AT7" s="31"/>
      <c r="AU7" s="26"/>
      <c r="AV7" s="43">
        <f t="shared" si="10"/>
        <v>24.074074074074076</v>
      </c>
      <c r="AW7" s="46">
        <f t="shared" si="11"/>
        <v>366.66666666666669</v>
      </c>
    </row>
    <row r="8" spans="1:50" x14ac:dyDescent="0.25">
      <c r="A8" s="3">
        <v>4</v>
      </c>
      <c r="B8" s="15" t="s">
        <v>107</v>
      </c>
      <c r="C8" s="15" t="s">
        <v>53</v>
      </c>
      <c r="D8" s="15">
        <v>2002</v>
      </c>
      <c r="E8" s="1" t="s">
        <v>19</v>
      </c>
      <c r="F8" s="2"/>
      <c r="G8" s="2"/>
      <c r="H8" s="38"/>
      <c r="I8" s="38"/>
      <c r="J8" s="38"/>
      <c r="K8" s="38"/>
      <c r="L8" s="14">
        <v>0</v>
      </c>
      <c r="M8" s="14">
        <v>0</v>
      </c>
      <c r="N8" s="14">
        <v>0</v>
      </c>
      <c r="O8" s="14">
        <v>0</v>
      </c>
      <c r="P8" s="14">
        <f t="shared" si="0"/>
        <v>0</v>
      </c>
      <c r="Q8" s="14">
        <f t="shared" si="1"/>
        <v>0</v>
      </c>
      <c r="R8" s="41">
        <f t="shared" si="2"/>
        <v>0</v>
      </c>
      <c r="S8" s="32">
        <v>6</v>
      </c>
      <c r="T8" s="38">
        <v>3</v>
      </c>
      <c r="U8" s="38">
        <v>3</v>
      </c>
      <c r="V8" s="48"/>
      <c r="W8" s="26">
        <f t="shared" si="3"/>
        <v>81.481481481481481</v>
      </c>
      <c r="X8" s="26">
        <f t="shared" si="4"/>
        <v>94.871794871794876</v>
      </c>
      <c r="Y8" s="26">
        <f t="shared" si="5"/>
        <v>92.592592592592595</v>
      </c>
      <c r="Z8" s="26">
        <f t="shared" si="6"/>
        <v>0</v>
      </c>
      <c r="AA8" s="41">
        <f t="shared" si="7"/>
        <v>187.46438746438747</v>
      </c>
      <c r="AB8" s="51">
        <v>4</v>
      </c>
      <c r="AC8" s="67">
        <f t="shared" si="8"/>
        <v>132.69230769230768</v>
      </c>
      <c r="AD8" s="67"/>
      <c r="AE8" s="67">
        <f t="shared" si="9"/>
        <v>0</v>
      </c>
      <c r="AF8" s="32"/>
      <c r="AG8" s="14"/>
      <c r="AH8" s="31"/>
      <c r="AI8" s="14"/>
      <c r="AJ8" s="31"/>
      <c r="AK8" s="26"/>
      <c r="AL8" s="31"/>
      <c r="AM8" s="14"/>
      <c r="AN8" s="31"/>
      <c r="AO8" s="14"/>
      <c r="AP8" s="31"/>
      <c r="AQ8" s="26"/>
      <c r="AR8" s="31"/>
      <c r="AS8" s="26"/>
      <c r="AT8" s="31"/>
      <c r="AU8" s="26"/>
      <c r="AV8" s="43">
        <f t="shared" si="10"/>
        <v>0</v>
      </c>
      <c r="AW8" s="46">
        <f t="shared" si="11"/>
        <v>320.15669515669515</v>
      </c>
    </row>
    <row r="9" spans="1:50" x14ac:dyDescent="0.25">
      <c r="A9" s="3">
        <v>5</v>
      </c>
      <c r="B9" s="1" t="s">
        <v>58</v>
      </c>
      <c r="C9" s="1" t="s">
        <v>53</v>
      </c>
      <c r="D9" s="1">
        <v>2002</v>
      </c>
      <c r="E9" s="1" t="s">
        <v>199</v>
      </c>
      <c r="F9" s="2"/>
      <c r="G9" s="2"/>
      <c r="H9" s="38"/>
      <c r="I9" s="38">
        <v>40</v>
      </c>
      <c r="J9" s="38"/>
      <c r="K9" s="38"/>
      <c r="L9" s="14">
        <v>0</v>
      </c>
      <c r="M9" s="14">
        <v>0</v>
      </c>
      <c r="N9" s="14">
        <v>0</v>
      </c>
      <c r="O9" s="14">
        <f>50-(I9*$O$44)+$O$44</f>
        <v>16.949152542372886</v>
      </c>
      <c r="P9" s="14">
        <f t="shared" si="0"/>
        <v>0</v>
      </c>
      <c r="Q9" s="14">
        <f t="shared" si="1"/>
        <v>0</v>
      </c>
      <c r="R9" s="41">
        <f t="shared" si="2"/>
        <v>16.949152542372886</v>
      </c>
      <c r="S9" s="32">
        <v>8</v>
      </c>
      <c r="T9" s="38">
        <v>13</v>
      </c>
      <c r="U9" s="38">
        <v>8</v>
      </c>
      <c r="V9" s="31"/>
      <c r="W9" s="26">
        <f t="shared" si="3"/>
        <v>74.074074074074076</v>
      </c>
      <c r="X9" s="26">
        <f t="shared" si="4"/>
        <v>69.230769230769226</v>
      </c>
      <c r="Y9" s="26">
        <f t="shared" si="5"/>
        <v>74.074074074074076</v>
      </c>
      <c r="Z9" s="26">
        <f t="shared" si="6"/>
        <v>0</v>
      </c>
      <c r="AA9" s="41">
        <f t="shared" si="7"/>
        <v>148.14814814814815</v>
      </c>
      <c r="AB9" s="51">
        <v>9</v>
      </c>
      <c r="AC9" s="67">
        <f t="shared" si="8"/>
        <v>103.84615384615385</v>
      </c>
      <c r="AD9" s="67"/>
      <c r="AE9" s="67">
        <f t="shared" si="9"/>
        <v>0</v>
      </c>
      <c r="AF9" s="32"/>
      <c r="AG9" s="14"/>
      <c r="AH9" s="31"/>
      <c r="AI9" s="14"/>
      <c r="AJ9" s="31"/>
      <c r="AK9" s="26"/>
      <c r="AL9" s="31"/>
      <c r="AM9" s="14"/>
      <c r="AN9" s="31">
        <v>3</v>
      </c>
      <c r="AO9" s="14">
        <f>25-(AN9*$AO$44)+$AO$44</f>
        <v>23.148148148148149</v>
      </c>
      <c r="AP9" s="31"/>
      <c r="AQ9" s="26"/>
      <c r="AR9" s="31"/>
      <c r="AS9" s="26"/>
      <c r="AT9" s="31"/>
      <c r="AU9" s="26"/>
      <c r="AV9" s="43">
        <f t="shared" si="10"/>
        <v>23.148148148148149</v>
      </c>
      <c r="AW9" s="46">
        <f t="shared" si="11"/>
        <v>292.09160268482304</v>
      </c>
    </row>
    <row r="10" spans="1:50" x14ac:dyDescent="0.25">
      <c r="A10" s="3">
        <v>6</v>
      </c>
      <c r="B10" s="1" t="s">
        <v>65</v>
      </c>
      <c r="C10" s="1" t="s">
        <v>53</v>
      </c>
      <c r="D10" s="1">
        <v>2003</v>
      </c>
      <c r="E10" s="1" t="s">
        <v>372</v>
      </c>
      <c r="F10" s="2">
        <v>4</v>
      </c>
      <c r="G10" s="2"/>
      <c r="H10" s="38"/>
      <c r="I10" s="38">
        <v>31</v>
      </c>
      <c r="J10" s="38"/>
      <c r="K10" s="38"/>
      <c r="L10" s="14">
        <f>50-(F10*$L$44)+$L$44</f>
        <v>37.499999999999993</v>
      </c>
      <c r="M10" s="14">
        <v>0</v>
      </c>
      <c r="N10" s="14">
        <v>0</v>
      </c>
      <c r="O10" s="14">
        <f>50-(I10*$O$44)+$O$44</f>
        <v>24.576271186440678</v>
      </c>
      <c r="P10" s="14">
        <f t="shared" si="0"/>
        <v>0</v>
      </c>
      <c r="Q10" s="14">
        <f t="shared" si="1"/>
        <v>0</v>
      </c>
      <c r="R10" s="41">
        <f t="shared" si="2"/>
        <v>37.499999999999993</v>
      </c>
      <c r="S10" s="32">
        <v>10</v>
      </c>
      <c r="T10" s="38">
        <v>17</v>
      </c>
      <c r="U10" s="38">
        <v>11</v>
      </c>
      <c r="V10" s="31"/>
      <c r="W10" s="26">
        <f t="shared" si="3"/>
        <v>66.666666666666671</v>
      </c>
      <c r="X10" s="26">
        <f t="shared" si="4"/>
        <v>58.974358974358971</v>
      </c>
      <c r="Y10" s="26">
        <f t="shared" si="5"/>
        <v>62.962962962962962</v>
      </c>
      <c r="Z10" s="26">
        <f t="shared" si="6"/>
        <v>0</v>
      </c>
      <c r="AA10" s="41">
        <f t="shared" si="7"/>
        <v>129.62962962962962</v>
      </c>
      <c r="AB10" s="51">
        <v>10</v>
      </c>
      <c r="AC10" s="67">
        <f t="shared" si="8"/>
        <v>98.07692307692308</v>
      </c>
      <c r="AD10" s="67"/>
      <c r="AE10" s="67">
        <f t="shared" si="9"/>
        <v>0</v>
      </c>
      <c r="AF10" s="32"/>
      <c r="AG10" s="14"/>
      <c r="AH10" s="31"/>
      <c r="AI10" s="14"/>
      <c r="AJ10" s="31"/>
      <c r="AK10" s="26"/>
      <c r="AL10" s="31"/>
      <c r="AM10" s="14"/>
      <c r="AN10" s="31">
        <v>6</v>
      </c>
      <c r="AO10" s="14">
        <f>25-(AN10*$AO$44)+$AO$44</f>
        <v>20.37037037037037</v>
      </c>
      <c r="AP10" s="31"/>
      <c r="AQ10" s="26"/>
      <c r="AR10" s="31"/>
      <c r="AS10" s="26"/>
      <c r="AT10" s="31"/>
      <c r="AU10" s="26"/>
      <c r="AV10" s="43">
        <f t="shared" si="10"/>
        <v>20.37037037037037</v>
      </c>
      <c r="AW10" s="46">
        <f t="shared" si="11"/>
        <v>285.57692307692309</v>
      </c>
    </row>
    <row r="11" spans="1:50" x14ac:dyDescent="0.25">
      <c r="A11" s="3">
        <v>7</v>
      </c>
      <c r="B11" s="1" t="s">
        <v>67</v>
      </c>
      <c r="C11" s="1" t="s">
        <v>53</v>
      </c>
      <c r="D11" s="1">
        <v>2002</v>
      </c>
      <c r="E11" s="1" t="s">
        <v>372</v>
      </c>
      <c r="F11" s="2">
        <v>2</v>
      </c>
      <c r="G11" s="2"/>
      <c r="H11" s="38"/>
      <c r="I11" s="38">
        <v>16</v>
      </c>
      <c r="J11" s="38"/>
      <c r="K11" s="38"/>
      <c r="L11" s="14">
        <f>50-(F11*$L$44)+$L$44</f>
        <v>45.833333333333329</v>
      </c>
      <c r="M11" s="14">
        <v>0</v>
      </c>
      <c r="N11" s="14">
        <v>0</v>
      </c>
      <c r="O11" s="14">
        <f>50-(I11*$O$44)+$O$44</f>
        <v>37.288135593220339</v>
      </c>
      <c r="P11" s="14">
        <f t="shared" si="0"/>
        <v>0</v>
      </c>
      <c r="Q11" s="14">
        <f t="shared" si="1"/>
        <v>0</v>
      </c>
      <c r="R11" s="41">
        <f t="shared" si="2"/>
        <v>45.833333333333329</v>
      </c>
      <c r="S11" s="32">
        <v>11</v>
      </c>
      <c r="T11" s="38">
        <v>19</v>
      </c>
      <c r="U11" s="38"/>
      <c r="V11" s="31"/>
      <c r="W11" s="26">
        <f t="shared" si="3"/>
        <v>62.962962962962962</v>
      </c>
      <c r="X11" s="26">
        <f t="shared" si="4"/>
        <v>53.84615384615384</v>
      </c>
      <c r="Y11" s="26">
        <v>0</v>
      </c>
      <c r="Z11" s="26">
        <f t="shared" si="6"/>
        <v>0</v>
      </c>
      <c r="AA11" s="41">
        <f t="shared" si="7"/>
        <v>116.8091168091168</v>
      </c>
      <c r="AB11" s="51">
        <v>6</v>
      </c>
      <c r="AC11" s="67">
        <f t="shared" si="8"/>
        <v>121.15384615384616</v>
      </c>
      <c r="AD11" s="67"/>
      <c r="AE11" s="67">
        <f t="shared" si="9"/>
        <v>0</v>
      </c>
      <c r="AF11" s="32"/>
      <c r="AG11" s="14"/>
      <c r="AH11" s="31"/>
      <c r="AI11" s="14"/>
      <c r="AJ11" s="31"/>
      <c r="AK11" s="26"/>
      <c r="AL11" s="31"/>
      <c r="AM11" s="14"/>
      <c r="AN11" s="31"/>
      <c r="AO11" s="14"/>
      <c r="AP11" s="31"/>
      <c r="AQ11" s="26"/>
      <c r="AR11" s="31"/>
      <c r="AS11" s="26"/>
      <c r="AT11" s="31"/>
      <c r="AU11" s="26"/>
      <c r="AV11" s="43">
        <f t="shared" si="10"/>
        <v>0</v>
      </c>
      <c r="AW11" s="46">
        <f t="shared" si="11"/>
        <v>283.7962962962963</v>
      </c>
    </row>
    <row r="12" spans="1:50" x14ac:dyDescent="0.25">
      <c r="A12" s="3">
        <v>8</v>
      </c>
      <c r="B12" s="15" t="s">
        <v>124</v>
      </c>
      <c r="C12" s="15" t="s">
        <v>53</v>
      </c>
      <c r="D12" s="15">
        <v>2003</v>
      </c>
      <c r="E12" s="1" t="s">
        <v>139</v>
      </c>
      <c r="F12" s="2">
        <v>5</v>
      </c>
      <c r="G12" s="2"/>
      <c r="H12" s="38"/>
      <c r="I12" s="38">
        <v>41</v>
      </c>
      <c r="J12" s="38"/>
      <c r="K12" s="38"/>
      <c r="L12" s="14">
        <f>50-(F12*$L$44)+$L$44</f>
        <v>33.333333333333329</v>
      </c>
      <c r="M12" s="14">
        <v>0</v>
      </c>
      <c r="N12" s="14">
        <v>0</v>
      </c>
      <c r="O12" s="14">
        <f>50-(I12*$O$44)+$O$44</f>
        <v>16.101694915254235</v>
      </c>
      <c r="P12" s="14">
        <f t="shared" si="0"/>
        <v>0</v>
      </c>
      <c r="Q12" s="14">
        <f t="shared" si="1"/>
        <v>0</v>
      </c>
      <c r="R12" s="41">
        <f t="shared" si="2"/>
        <v>33.333333333333329</v>
      </c>
      <c r="S12" s="32">
        <v>5</v>
      </c>
      <c r="T12" s="38">
        <v>16</v>
      </c>
      <c r="U12" s="38">
        <v>18</v>
      </c>
      <c r="V12" s="48"/>
      <c r="W12" s="26">
        <f t="shared" si="3"/>
        <v>85.18518518518519</v>
      </c>
      <c r="X12" s="26">
        <f t="shared" si="4"/>
        <v>61.538461538461533</v>
      </c>
      <c r="Y12" s="26">
        <f>100-(U12*$Y$44)+$Y$44</f>
        <v>37.037037037037031</v>
      </c>
      <c r="Z12" s="26">
        <f t="shared" si="6"/>
        <v>0</v>
      </c>
      <c r="AA12" s="41">
        <f t="shared" si="7"/>
        <v>146.72364672364671</v>
      </c>
      <c r="AB12" s="51">
        <v>15</v>
      </c>
      <c r="AC12" s="67">
        <f t="shared" si="8"/>
        <v>69.230769230769241</v>
      </c>
      <c r="AD12" s="67"/>
      <c r="AE12" s="67">
        <f t="shared" si="9"/>
        <v>0</v>
      </c>
      <c r="AF12" s="32"/>
      <c r="AG12" s="14"/>
      <c r="AH12" s="31"/>
      <c r="AI12" s="14"/>
      <c r="AJ12" s="31"/>
      <c r="AK12" s="26"/>
      <c r="AL12" s="31"/>
      <c r="AM12" s="14"/>
      <c r="AN12" s="31">
        <v>9</v>
      </c>
      <c r="AO12" s="14">
        <f>25-(AN12*$AO$44)+$AO$44</f>
        <v>17.592592592592592</v>
      </c>
      <c r="AP12" s="31">
        <v>22</v>
      </c>
      <c r="AQ12" s="26">
        <f>25-(AP12*$AQ$44)+$AQ$44</f>
        <v>6.2500000000000009</v>
      </c>
      <c r="AR12" s="31"/>
      <c r="AS12" s="26"/>
      <c r="AT12" s="31"/>
      <c r="AU12" s="26"/>
      <c r="AV12" s="43">
        <f t="shared" si="10"/>
        <v>17.592592592592592</v>
      </c>
      <c r="AW12" s="46">
        <f t="shared" si="11"/>
        <v>266.88034188034186</v>
      </c>
    </row>
    <row r="13" spans="1:50" x14ac:dyDescent="0.25">
      <c r="A13" s="3">
        <v>9</v>
      </c>
      <c r="B13" s="1" t="s">
        <v>83</v>
      </c>
      <c r="C13" s="1" t="s">
        <v>53</v>
      </c>
      <c r="D13" s="1">
        <v>2002</v>
      </c>
      <c r="E13" s="1" t="s">
        <v>203</v>
      </c>
      <c r="F13" s="2"/>
      <c r="G13" s="2"/>
      <c r="H13" s="38"/>
      <c r="I13" s="38">
        <v>8</v>
      </c>
      <c r="J13" s="38"/>
      <c r="K13" s="38"/>
      <c r="L13" s="14">
        <v>0</v>
      </c>
      <c r="M13" s="14">
        <v>0</v>
      </c>
      <c r="N13" s="14">
        <v>0</v>
      </c>
      <c r="O13" s="14">
        <f>50-(I13*$O$44)+$O$44</f>
        <v>44.067796610169495</v>
      </c>
      <c r="P13" s="14">
        <f t="shared" si="0"/>
        <v>0</v>
      </c>
      <c r="Q13" s="14">
        <f t="shared" si="1"/>
        <v>0</v>
      </c>
      <c r="R13" s="41">
        <f t="shared" si="2"/>
        <v>44.067796610169495</v>
      </c>
      <c r="S13" s="32">
        <v>9</v>
      </c>
      <c r="T13" s="38"/>
      <c r="U13" s="38"/>
      <c r="V13" s="48"/>
      <c r="W13" s="26">
        <f t="shared" si="3"/>
        <v>70.370370370370367</v>
      </c>
      <c r="X13" s="26">
        <v>0</v>
      </c>
      <c r="Y13" s="26">
        <v>0</v>
      </c>
      <c r="Z13" s="26">
        <f t="shared" si="6"/>
        <v>0</v>
      </c>
      <c r="AA13" s="41">
        <f t="shared" si="7"/>
        <v>70.370370370370367</v>
      </c>
      <c r="AB13" s="51">
        <v>7</v>
      </c>
      <c r="AC13" s="67">
        <f t="shared" si="8"/>
        <v>115.38461538461539</v>
      </c>
      <c r="AD13" s="67"/>
      <c r="AE13" s="67">
        <f t="shared" si="9"/>
        <v>0</v>
      </c>
      <c r="AF13" s="32"/>
      <c r="AG13" s="14"/>
      <c r="AH13" s="31"/>
      <c r="AI13" s="14"/>
      <c r="AJ13" s="31"/>
      <c r="AK13" s="26"/>
      <c r="AL13" s="31"/>
      <c r="AM13" s="14"/>
      <c r="AN13" s="31"/>
      <c r="AO13" s="14"/>
      <c r="AP13" s="31"/>
      <c r="AQ13" s="26"/>
      <c r="AR13" s="31"/>
      <c r="AS13" s="14"/>
      <c r="AT13" s="31"/>
      <c r="AU13" s="26"/>
      <c r="AV13" s="43">
        <f t="shared" si="10"/>
        <v>0</v>
      </c>
      <c r="AW13" s="46">
        <f t="shared" si="11"/>
        <v>229.82278236515526</v>
      </c>
    </row>
    <row r="14" spans="1:50" x14ac:dyDescent="0.25">
      <c r="A14" s="3">
        <v>10</v>
      </c>
      <c r="B14" s="15" t="s">
        <v>102</v>
      </c>
      <c r="C14" s="15" t="s">
        <v>53</v>
      </c>
      <c r="D14" s="15">
        <v>2004</v>
      </c>
      <c r="E14" s="1" t="s">
        <v>19</v>
      </c>
      <c r="F14" s="2"/>
      <c r="G14" s="2"/>
      <c r="H14" s="38"/>
      <c r="I14" s="38"/>
      <c r="J14" s="38"/>
      <c r="K14" s="38"/>
      <c r="L14" s="14">
        <v>0</v>
      </c>
      <c r="M14" s="14">
        <v>0</v>
      </c>
      <c r="N14" s="14">
        <v>0</v>
      </c>
      <c r="O14" s="14">
        <v>0</v>
      </c>
      <c r="P14" s="14">
        <f t="shared" si="0"/>
        <v>0</v>
      </c>
      <c r="Q14" s="14">
        <f t="shared" si="1"/>
        <v>0</v>
      </c>
      <c r="R14" s="41">
        <f t="shared" si="2"/>
        <v>0</v>
      </c>
      <c r="S14" s="32">
        <v>15</v>
      </c>
      <c r="T14" s="38">
        <v>8</v>
      </c>
      <c r="U14" s="38">
        <v>12</v>
      </c>
      <c r="V14" s="48"/>
      <c r="W14" s="26">
        <f t="shared" si="3"/>
        <v>48.148148148148145</v>
      </c>
      <c r="X14" s="26">
        <f t="shared" ref="X14:X19" si="12">100-(T14*$X$44)+$X$44</f>
        <v>82.051282051282058</v>
      </c>
      <c r="Y14" s="26">
        <f>100-(U14*$Y$44)+$Y$44</f>
        <v>59.25925925925926</v>
      </c>
      <c r="Z14" s="26">
        <f t="shared" si="6"/>
        <v>0</v>
      </c>
      <c r="AA14" s="41">
        <f t="shared" si="7"/>
        <v>141.31054131054131</v>
      </c>
      <c r="AB14" s="51">
        <v>13</v>
      </c>
      <c r="AC14" s="67">
        <f t="shared" si="8"/>
        <v>80.769230769230774</v>
      </c>
      <c r="AD14" s="67"/>
      <c r="AE14" s="67">
        <f t="shared" si="9"/>
        <v>0</v>
      </c>
      <c r="AF14" s="32"/>
      <c r="AG14" s="14"/>
      <c r="AH14" s="31"/>
      <c r="AI14" s="14"/>
      <c r="AJ14" s="31"/>
      <c r="AK14" s="26"/>
      <c r="AL14" s="31"/>
      <c r="AM14" s="14"/>
      <c r="AN14" s="31"/>
      <c r="AO14" s="14"/>
      <c r="AP14" s="31"/>
      <c r="AQ14" s="14"/>
      <c r="AR14" s="31"/>
      <c r="AS14" s="14"/>
      <c r="AT14" s="31"/>
      <c r="AU14" s="26"/>
      <c r="AV14" s="43">
        <f t="shared" si="10"/>
        <v>0</v>
      </c>
      <c r="AW14" s="46">
        <f t="shared" si="11"/>
        <v>222.07977207977208</v>
      </c>
    </row>
    <row r="15" spans="1:50" x14ac:dyDescent="0.25">
      <c r="A15" s="3">
        <v>11</v>
      </c>
      <c r="B15" s="15" t="s">
        <v>127</v>
      </c>
      <c r="C15" s="15" t="s">
        <v>53</v>
      </c>
      <c r="D15" s="15">
        <v>2002</v>
      </c>
      <c r="E15" s="1" t="s">
        <v>19</v>
      </c>
      <c r="F15" s="2"/>
      <c r="G15" s="2"/>
      <c r="H15" s="38"/>
      <c r="I15" s="38"/>
      <c r="J15" s="38"/>
      <c r="K15" s="38"/>
      <c r="L15" s="14">
        <v>0</v>
      </c>
      <c r="M15" s="14">
        <v>0</v>
      </c>
      <c r="N15" s="14">
        <v>0</v>
      </c>
      <c r="O15" s="14">
        <v>0</v>
      </c>
      <c r="P15" s="14">
        <f t="shared" si="0"/>
        <v>0</v>
      </c>
      <c r="Q15" s="14">
        <f t="shared" si="1"/>
        <v>0</v>
      </c>
      <c r="R15" s="41">
        <f t="shared" si="2"/>
        <v>0</v>
      </c>
      <c r="S15" s="32">
        <v>13</v>
      </c>
      <c r="T15" s="38">
        <v>31</v>
      </c>
      <c r="U15" s="38">
        <v>15</v>
      </c>
      <c r="V15" s="48"/>
      <c r="W15" s="26">
        <f t="shared" si="3"/>
        <v>55.555555555555557</v>
      </c>
      <c r="X15" s="26">
        <f t="shared" si="12"/>
        <v>23.076923076923077</v>
      </c>
      <c r="Y15" s="26">
        <f>100-(U15*$Y$44)+$Y$44</f>
        <v>48.148148148148145</v>
      </c>
      <c r="Z15" s="26">
        <f t="shared" si="6"/>
        <v>0</v>
      </c>
      <c r="AA15" s="41">
        <f t="shared" si="7"/>
        <v>103.7037037037037</v>
      </c>
      <c r="AB15" s="51">
        <v>11</v>
      </c>
      <c r="AC15" s="67">
        <f t="shared" si="8"/>
        <v>92.307692307692321</v>
      </c>
      <c r="AD15" s="67"/>
      <c r="AE15" s="67">
        <f t="shared" si="9"/>
        <v>0</v>
      </c>
      <c r="AF15" s="32"/>
      <c r="AG15" s="14"/>
      <c r="AH15" s="31"/>
      <c r="AI15" s="14"/>
      <c r="AJ15" s="31"/>
      <c r="AK15" s="26"/>
      <c r="AL15" s="31"/>
      <c r="AM15" s="14"/>
      <c r="AN15" s="31"/>
      <c r="AO15" s="14"/>
      <c r="AP15" s="31"/>
      <c r="AQ15" s="26"/>
      <c r="AR15" s="31">
        <v>8</v>
      </c>
      <c r="AS15" s="26">
        <f>25-(AR15*$AS$44)+$AS$44</f>
        <v>10.416666666666666</v>
      </c>
      <c r="AT15" s="31"/>
      <c r="AU15" s="26"/>
      <c r="AV15" s="43">
        <f t="shared" si="10"/>
        <v>10.416666666666666</v>
      </c>
      <c r="AW15" s="46">
        <f t="shared" si="11"/>
        <v>206.42806267806267</v>
      </c>
    </row>
    <row r="16" spans="1:50" x14ac:dyDescent="0.25">
      <c r="A16" s="3">
        <v>12</v>
      </c>
      <c r="B16" s="15" t="s">
        <v>108</v>
      </c>
      <c r="C16" s="15" t="s">
        <v>53</v>
      </c>
      <c r="D16" s="15">
        <v>2002</v>
      </c>
      <c r="E16" s="1" t="s">
        <v>19</v>
      </c>
      <c r="F16" s="2"/>
      <c r="G16" s="2"/>
      <c r="H16" s="38">
        <v>18</v>
      </c>
      <c r="I16" s="38"/>
      <c r="J16" s="38"/>
      <c r="K16" s="38"/>
      <c r="L16" s="14">
        <v>0</v>
      </c>
      <c r="M16" s="14">
        <v>0</v>
      </c>
      <c r="N16" s="14">
        <f>50-(H16*$N$44)+$N$44</f>
        <v>14.583333333333334</v>
      </c>
      <c r="O16" s="14">
        <v>0</v>
      </c>
      <c r="P16" s="14">
        <f t="shared" si="0"/>
        <v>0</v>
      </c>
      <c r="Q16" s="14">
        <f t="shared" si="1"/>
        <v>0</v>
      </c>
      <c r="R16" s="41">
        <f t="shared" si="2"/>
        <v>14.583333333333334</v>
      </c>
      <c r="S16" s="32">
        <v>24</v>
      </c>
      <c r="T16" s="38">
        <v>34</v>
      </c>
      <c r="U16" s="38">
        <v>19</v>
      </c>
      <c r="V16" s="48"/>
      <c r="W16" s="26">
        <f t="shared" si="3"/>
        <v>14.814814814814818</v>
      </c>
      <c r="X16" s="26">
        <f t="shared" si="12"/>
        <v>15.384615384615381</v>
      </c>
      <c r="Y16" s="26">
        <f>100-(U16*$Y$44)+$Y$44</f>
        <v>33.333333333333336</v>
      </c>
      <c r="Z16" s="26">
        <f t="shared" si="6"/>
        <v>0</v>
      </c>
      <c r="AA16" s="41">
        <f t="shared" si="7"/>
        <v>48.717948717948715</v>
      </c>
      <c r="AB16" s="51">
        <v>8</v>
      </c>
      <c r="AC16" s="67">
        <f t="shared" si="8"/>
        <v>109.61538461538461</v>
      </c>
      <c r="AD16" s="67"/>
      <c r="AE16" s="67">
        <f t="shared" si="9"/>
        <v>0</v>
      </c>
      <c r="AF16" s="32"/>
      <c r="AG16" s="14"/>
      <c r="AH16" s="31"/>
      <c r="AI16" s="14"/>
      <c r="AJ16" s="31"/>
      <c r="AK16" s="26"/>
      <c r="AL16" s="31"/>
      <c r="AM16" s="14"/>
      <c r="AN16" s="31"/>
      <c r="AO16" s="14"/>
      <c r="AP16" s="31"/>
      <c r="AQ16" s="26"/>
      <c r="AR16" s="31">
        <v>10</v>
      </c>
      <c r="AS16" s="26">
        <f>25-(AR16*$AS$44)+$AS$44</f>
        <v>6.2499999999999982</v>
      </c>
      <c r="AT16" s="31"/>
      <c r="AU16" s="26"/>
      <c r="AV16" s="43">
        <f t="shared" si="10"/>
        <v>6.2499999999999982</v>
      </c>
      <c r="AW16" s="46">
        <f t="shared" si="11"/>
        <v>179.16666666666666</v>
      </c>
    </row>
    <row r="17" spans="1:49" x14ac:dyDescent="0.25">
      <c r="A17" s="3">
        <v>13</v>
      </c>
      <c r="B17" s="3" t="s">
        <v>122</v>
      </c>
      <c r="C17" s="3" t="s">
        <v>53</v>
      </c>
      <c r="D17" s="3">
        <v>2004</v>
      </c>
      <c r="E17" s="3" t="s">
        <v>243</v>
      </c>
      <c r="F17" s="2">
        <v>10</v>
      </c>
      <c r="G17" s="2">
        <v>9</v>
      </c>
      <c r="H17" s="38"/>
      <c r="I17" s="38">
        <v>37</v>
      </c>
      <c r="J17" s="38"/>
      <c r="K17" s="38"/>
      <c r="L17" s="14">
        <f>50-(F17*$L$44)+$L$44</f>
        <v>12.499999999999996</v>
      </c>
      <c r="M17" s="14">
        <f>50-(G17*$M$44)+$M$44</f>
        <v>23.333333333333332</v>
      </c>
      <c r="N17" s="14">
        <v>0</v>
      </c>
      <c r="O17" s="14">
        <f>50-(I17*$O$44)+$O$44</f>
        <v>19.491525423728813</v>
      </c>
      <c r="P17" s="14">
        <f t="shared" si="0"/>
        <v>0</v>
      </c>
      <c r="Q17" s="14">
        <f t="shared" si="1"/>
        <v>0</v>
      </c>
      <c r="R17" s="41">
        <f t="shared" si="2"/>
        <v>23.333333333333332</v>
      </c>
      <c r="S17" s="32">
        <v>19</v>
      </c>
      <c r="T17" s="38">
        <v>23</v>
      </c>
      <c r="U17" s="38"/>
      <c r="V17" s="31"/>
      <c r="W17" s="26">
        <f t="shared" si="3"/>
        <v>33.333333333333336</v>
      </c>
      <c r="X17" s="26">
        <f t="shared" si="12"/>
        <v>43.589743589743584</v>
      </c>
      <c r="Y17" s="26">
        <v>0</v>
      </c>
      <c r="Z17" s="26">
        <f t="shared" si="6"/>
        <v>0</v>
      </c>
      <c r="AA17" s="41">
        <f t="shared" si="7"/>
        <v>76.92307692307692</v>
      </c>
      <c r="AB17" s="51">
        <v>19</v>
      </c>
      <c r="AC17" s="67">
        <f t="shared" si="8"/>
        <v>46.153846153846153</v>
      </c>
      <c r="AD17" s="67"/>
      <c r="AE17" s="67">
        <f t="shared" si="9"/>
        <v>0</v>
      </c>
      <c r="AF17" s="32">
        <v>7</v>
      </c>
      <c r="AG17" s="26">
        <f>25-(AF17*$AG$44)+$AG$44</f>
        <v>13.461538461538462</v>
      </c>
      <c r="AH17" s="31">
        <v>9</v>
      </c>
      <c r="AI17" s="14">
        <f>25-(AH17*$AI$44)+$AI$44</f>
        <v>9.6153846153846168</v>
      </c>
      <c r="AJ17" s="31">
        <v>3</v>
      </c>
      <c r="AK17" s="26">
        <f>25-(AJ17*$AK$44)+$AK$44</f>
        <v>21.153846153846153</v>
      </c>
      <c r="AL17" s="31"/>
      <c r="AM17" s="14"/>
      <c r="AN17" s="31">
        <v>16</v>
      </c>
      <c r="AO17" s="14">
        <f>25-(AN17*$AO$44)+$AO$44</f>
        <v>11.111111111111111</v>
      </c>
      <c r="AP17" s="31"/>
      <c r="AQ17" s="26"/>
      <c r="AR17" s="31"/>
      <c r="AS17" s="26"/>
      <c r="AT17" s="31"/>
      <c r="AU17" s="26"/>
      <c r="AV17" s="43">
        <f t="shared" si="10"/>
        <v>21.153846153846153</v>
      </c>
      <c r="AW17" s="46">
        <f t="shared" si="11"/>
        <v>167.56410256410257</v>
      </c>
    </row>
    <row r="18" spans="1:49" x14ac:dyDescent="0.25">
      <c r="A18" s="3">
        <v>14</v>
      </c>
      <c r="B18" s="15" t="s">
        <v>125</v>
      </c>
      <c r="C18" s="15" t="s">
        <v>53</v>
      </c>
      <c r="D18" s="15">
        <v>2002</v>
      </c>
      <c r="E18" s="1" t="s">
        <v>372</v>
      </c>
      <c r="F18" s="2">
        <v>8</v>
      </c>
      <c r="G18" s="2"/>
      <c r="H18" s="38"/>
      <c r="I18" s="38">
        <v>50</v>
      </c>
      <c r="J18" s="38"/>
      <c r="K18" s="38"/>
      <c r="L18" s="14">
        <f>50-(F18*$L$44)+$L$44</f>
        <v>20.833333333333332</v>
      </c>
      <c r="M18" s="14">
        <v>0</v>
      </c>
      <c r="N18" s="14">
        <v>0</v>
      </c>
      <c r="O18" s="14">
        <f>50-(I18*$O$44)+$O$44</f>
        <v>8.474576271186443</v>
      </c>
      <c r="P18" s="14">
        <f t="shared" si="0"/>
        <v>0</v>
      </c>
      <c r="Q18" s="14">
        <f t="shared" si="1"/>
        <v>0</v>
      </c>
      <c r="R18" s="41">
        <f t="shared" si="2"/>
        <v>20.833333333333332</v>
      </c>
      <c r="S18" s="32">
        <v>17</v>
      </c>
      <c r="T18" s="38">
        <v>21</v>
      </c>
      <c r="U18" s="38">
        <v>23</v>
      </c>
      <c r="V18" s="48"/>
      <c r="W18" s="26">
        <f t="shared" si="3"/>
        <v>40.74074074074074</v>
      </c>
      <c r="X18" s="26">
        <f t="shared" si="12"/>
        <v>48.717948717948708</v>
      </c>
      <c r="Y18" s="26">
        <f>100-(U18*$Y$44)+$Y$44</f>
        <v>18.518518518518512</v>
      </c>
      <c r="Z18" s="26">
        <f t="shared" si="6"/>
        <v>0</v>
      </c>
      <c r="AA18" s="41">
        <f t="shared" si="7"/>
        <v>89.458689458689449</v>
      </c>
      <c r="AB18" s="51">
        <v>18</v>
      </c>
      <c r="AC18" s="67">
        <f t="shared" si="8"/>
        <v>51.923076923076927</v>
      </c>
      <c r="AD18" s="67"/>
      <c r="AE18" s="67">
        <f t="shared" si="9"/>
        <v>0</v>
      </c>
      <c r="AF18" s="32"/>
      <c r="AG18" s="26"/>
      <c r="AH18" s="31"/>
      <c r="AI18" s="14"/>
      <c r="AJ18" s="31"/>
      <c r="AK18" s="14"/>
      <c r="AL18" s="31"/>
      <c r="AM18" s="14"/>
      <c r="AN18" s="31"/>
      <c r="AO18" s="14"/>
      <c r="AP18" s="31"/>
      <c r="AQ18" s="26"/>
      <c r="AR18" s="31"/>
      <c r="AS18" s="26"/>
      <c r="AT18" s="31"/>
      <c r="AU18" s="26"/>
      <c r="AV18" s="43">
        <f t="shared" si="10"/>
        <v>0</v>
      </c>
      <c r="AW18" s="46">
        <f t="shared" si="11"/>
        <v>162.21509971509971</v>
      </c>
    </row>
    <row r="19" spans="1:49" x14ac:dyDescent="0.25">
      <c r="A19" s="3">
        <v>15</v>
      </c>
      <c r="B19" s="1" t="s">
        <v>68</v>
      </c>
      <c r="C19" s="1" t="s">
        <v>53</v>
      </c>
      <c r="D19" s="1">
        <v>2003</v>
      </c>
      <c r="E19" s="1" t="s">
        <v>372</v>
      </c>
      <c r="F19" s="2">
        <v>7</v>
      </c>
      <c r="G19" s="2"/>
      <c r="H19" s="38"/>
      <c r="I19" s="38">
        <v>29</v>
      </c>
      <c r="J19" s="38"/>
      <c r="K19" s="38"/>
      <c r="L19" s="14">
        <f>50-(F19*$L$44)+$L$44</f>
        <v>25</v>
      </c>
      <c r="M19" s="14">
        <v>0</v>
      </c>
      <c r="N19" s="14">
        <v>0</v>
      </c>
      <c r="O19" s="14">
        <f>50-(I19*$O$44)+$O$44</f>
        <v>26.271186440677965</v>
      </c>
      <c r="P19" s="14">
        <f t="shared" si="0"/>
        <v>0</v>
      </c>
      <c r="Q19" s="14">
        <f t="shared" si="1"/>
        <v>0</v>
      </c>
      <c r="R19" s="41">
        <f t="shared" si="2"/>
        <v>26.271186440677965</v>
      </c>
      <c r="S19" s="32">
        <v>20</v>
      </c>
      <c r="T19" s="38">
        <v>33</v>
      </c>
      <c r="U19" s="38">
        <v>22</v>
      </c>
      <c r="V19" s="31"/>
      <c r="W19" s="26">
        <f t="shared" si="3"/>
        <v>29.629629629629626</v>
      </c>
      <c r="X19" s="26">
        <f t="shared" si="12"/>
        <v>17.948717948717938</v>
      </c>
      <c r="Y19" s="26">
        <f>100-(U19*$Y$44)+$Y$44</f>
        <v>22.222222222222221</v>
      </c>
      <c r="Z19" s="26">
        <f t="shared" si="6"/>
        <v>0</v>
      </c>
      <c r="AA19" s="41">
        <f t="shared" si="7"/>
        <v>51.851851851851848</v>
      </c>
      <c r="AB19" s="51">
        <v>17</v>
      </c>
      <c r="AC19" s="67">
        <f t="shared" si="8"/>
        <v>57.692307692307686</v>
      </c>
      <c r="AD19" s="67"/>
      <c r="AE19" s="67">
        <f t="shared" si="9"/>
        <v>0</v>
      </c>
      <c r="AF19" s="32"/>
      <c r="AG19" s="26"/>
      <c r="AH19" s="31"/>
      <c r="AI19" s="14"/>
      <c r="AJ19" s="31"/>
      <c r="AK19" s="26"/>
      <c r="AL19" s="31"/>
      <c r="AM19" s="14"/>
      <c r="AN19" s="31">
        <v>10</v>
      </c>
      <c r="AO19" s="14">
        <f>25-(AN19*$AO$44)+$AO$44</f>
        <v>16.666666666666668</v>
      </c>
      <c r="AP19" s="31"/>
      <c r="AQ19" s="26"/>
      <c r="AR19" s="31"/>
      <c r="AS19" s="26"/>
      <c r="AT19" s="31"/>
      <c r="AU19" s="26"/>
      <c r="AV19" s="43">
        <f t="shared" si="10"/>
        <v>16.666666666666668</v>
      </c>
      <c r="AW19" s="46">
        <f t="shared" si="11"/>
        <v>152.48201265150416</v>
      </c>
    </row>
    <row r="20" spans="1:49" x14ac:dyDescent="0.25">
      <c r="A20" s="3">
        <v>16</v>
      </c>
      <c r="B20" s="22" t="s">
        <v>197</v>
      </c>
      <c r="C20" s="22" t="s">
        <v>53</v>
      </c>
      <c r="D20" s="22">
        <v>2004</v>
      </c>
      <c r="E20" s="22" t="s">
        <v>7</v>
      </c>
      <c r="F20" s="2"/>
      <c r="G20" s="2"/>
      <c r="H20" s="38"/>
      <c r="I20" s="38"/>
      <c r="J20" s="38"/>
      <c r="K20" s="38"/>
      <c r="L20" s="14">
        <v>0</v>
      </c>
      <c r="M20" s="14">
        <v>0</v>
      </c>
      <c r="N20" s="14">
        <v>0</v>
      </c>
      <c r="O20" s="14">
        <v>0</v>
      </c>
      <c r="P20" s="14">
        <f t="shared" si="0"/>
        <v>0</v>
      </c>
      <c r="Q20" s="14">
        <f t="shared" si="1"/>
        <v>0</v>
      </c>
      <c r="R20" s="41">
        <f t="shared" si="2"/>
        <v>0</v>
      </c>
      <c r="S20" s="32"/>
      <c r="T20" s="38"/>
      <c r="U20" s="38"/>
      <c r="V20" s="48"/>
      <c r="W20" s="26">
        <v>0</v>
      </c>
      <c r="X20" s="26">
        <v>0</v>
      </c>
      <c r="Y20" s="26">
        <v>0</v>
      </c>
      <c r="Z20" s="26">
        <f t="shared" si="6"/>
        <v>0</v>
      </c>
      <c r="AA20" s="41">
        <f t="shared" si="7"/>
        <v>0</v>
      </c>
      <c r="AB20" s="51">
        <v>5</v>
      </c>
      <c r="AC20" s="67">
        <f t="shared" si="8"/>
        <v>126.92307692307693</v>
      </c>
      <c r="AD20" s="67"/>
      <c r="AE20" s="67">
        <f t="shared" si="9"/>
        <v>0</v>
      </c>
      <c r="AF20" s="32"/>
      <c r="AG20" s="26"/>
      <c r="AH20" s="31"/>
      <c r="AI20" s="14"/>
      <c r="AJ20" s="31"/>
      <c r="AK20" s="26"/>
      <c r="AL20" s="31"/>
      <c r="AM20" s="14"/>
      <c r="AN20" s="31">
        <v>5</v>
      </c>
      <c r="AO20" s="14">
        <f>25-(AN20*$AO$44)+$AO$44</f>
        <v>21.296296296296298</v>
      </c>
      <c r="AP20" s="31">
        <v>17</v>
      </c>
      <c r="AQ20" s="26">
        <f>25-(AP20*$AQ$44)+$AQ$44</f>
        <v>10.714285714285714</v>
      </c>
      <c r="AR20" s="31"/>
      <c r="AS20" s="26"/>
      <c r="AT20" s="31"/>
      <c r="AU20" s="26"/>
      <c r="AV20" s="43">
        <f t="shared" si="10"/>
        <v>21.296296296296298</v>
      </c>
      <c r="AW20" s="46">
        <f t="shared" si="11"/>
        <v>148.21937321937324</v>
      </c>
    </row>
    <row r="21" spans="1:49" x14ac:dyDescent="0.25">
      <c r="A21" s="3">
        <v>17</v>
      </c>
      <c r="B21" s="1" t="s">
        <v>120</v>
      </c>
      <c r="C21" s="1" t="s">
        <v>53</v>
      </c>
      <c r="D21" s="1">
        <v>2003</v>
      </c>
      <c r="E21" s="1" t="s">
        <v>243</v>
      </c>
      <c r="F21" s="2">
        <v>9</v>
      </c>
      <c r="G21" s="2">
        <v>5</v>
      </c>
      <c r="H21" s="38"/>
      <c r="I21" s="38">
        <v>20</v>
      </c>
      <c r="J21" s="38"/>
      <c r="K21" s="38"/>
      <c r="L21" s="14">
        <f>50-(F21*$L$44)+$L$44</f>
        <v>16.666666666666668</v>
      </c>
      <c r="M21" s="14">
        <f>50-(G21*$M$44)+$M$44</f>
        <v>36.666666666666664</v>
      </c>
      <c r="N21" s="14">
        <v>0</v>
      </c>
      <c r="O21" s="14">
        <f>50-(I21*$O$44)+$O$44</f>
        <v>33.898305084745765</v>
      </c>
      <c r="P21" s="14">
        <f t="shared" si="0"/>
        <v>0</v>
      </c>
      <c r="Q21" s="14">
        <f t="shared" si="1"/>
        <v>0</v>
      </c>
      <c r="R21" s="41">
        <f t="shared" si="2"/>
        <v>36.666666666666664</v>
      </c>
      <c r="S21" s="32">
        <v>22</v>
      </c>
      <c r="T21" s="38">
        <v>29</v>
      </c>
      <c r="U21" s="38"/>
      <c r="V21" s="31"/>
      <c r="W21" s="26">
        <f>100-(S21*$W$44)+$W$44</f>
        <v>22.222222222222221</v>
      </c>
      <c r="X21" s="26">
        <f>100-(T21*$X$44)+$X$44</f>
        <v>28.205128205128201</v>
      </c>
      <c r="Y21" s="26">
        <v>0</v>
      </c>
      <c r="Z21" s="26">
        <f t="shared" si="6"/>
        <v>0</v>
      </c>
      <c r="AA21" s="41">
        <f t="shared" si="7"/>
        <v>50.427350427350419</v>
      </c>
      <c r="AB21" s="51">
        <v>20</v>
      </c>
      <c r="AC21" s="67">
        <f t="shared" si="8"/>
        <v>40.38461538461538</v>
      </c>
      <c r="AD21" s="67"/>
      <c r="AE21" s="67">
        <f t="shared" si="9"/>
        <v>0</v>
      </c>
      <c r="AF21" s="32">
        <v>4</v>
      </c>
      <c r="AG21" s="26">
        <f>25-(AF21*$AG$44)+$AG$44</f>
        <v>19.23076923076923</v>
      </c>
      <c r="AH21" s="31">
        <v>8</v>
      </c>
      <c r="AI21" s="14">
        <f>25-(AH21*$AI$44)+$AI$44</f>
        <v>11.538461538461538</v>
      </c>
      <c r="AJ21" s="31">
        <v>4</v>
      </c>
      <c r="AK21" s="14">
        <f>25-(AJ21*$AK$44)+$AK$44</f>
        <v>19.23076923076923</v>
      </c>
      <c r="AL21" s="31"/>
      <c r="AM21" s="14"/>
      <c r="AN21" s="31">
        <v>14</v>
      </c>
      <c r="AO21" s="14">
        <f>25-(AN21*$AO$44)+$AO$44</f>
        <v>12.962962962962962</v>
      </c>
      <c r="AP21" s="31"/>
      <c r="AQ21" s="26"/>
      <c r="AR21" s="31"/>
      <c r="AS21" s="26"/>
      <c r="AT21" s="31"/>
      <c r="AU21" s="26"/>
      <c r="AV21" s="43">
        <f t="shared" si="10"/>
        <v>19.23076923076923</v>
      </c>
      <c r="AW21" s="46">
        <f t="shared" si="11"/>
        <v>146.7094017094017</v>
      </c>
    </row>
    <row r="22" spans="1:49" x14ac:dyDescent="0.25">
      <c r="A22" s="3">
        <v>18</v>
      </c>
      <c r="B22" s="22" t="s">
        <v>140</v>
      </c>
      <c r="C22" s="22" t="s">
        <v>53</v>
      </c>
      <c r="D22" s="22">
        <v>2004</v>
      </c>
      <c r="E22" s="22" t="s">
        <v>372</v>
      </c>
      <c r="F22" s="2"/>
      <c r="G22" s="2"/>
      <c r="H22" s="38"/>
      <c r="I22" s="38">
        <v>33</v>
      </c>
      <c r="J22" s="38"/>
      <c r="K22" s="38"/>
      <c r="L22" s="14">
        <v>0</v>
      </c>
      <c r="M22" s="14">
        <v>0</v>
      </c>
      <c r="N22" s="14">
        <v>0</v>
      </c>
      <c r="O22" s="14">
        <v>0</v>
      </c>
      <c r="P22" s="14">
        <f t="shared" si="0"/>
        <v>0</v>
      </c>
      <c r="Q22" s="14">
        <f t="shared" si="1"/>
        <v>0</v>
      </c>
      <c r="R22" s="41">
        <f t="shared" si="2"/>
        <v>0</v>
      </c>
      <c r="S22" s="32"/>
      <c r="T22" s="38"/>
      <c r="U22" s="38">
        <v>17</v>
      </c>
      <c r="V22" s="31"/>
      <c r="W22" s="26">
        <v>0</v>
      </c>
      <c r="X22" s="26">
        <v>0</v>
      </c>
      <c r="Y22" s="26">
        <f>100-(U22*$Y$44)+$Y$44</f>
        <v>40.74074074074074</v>
      </c>
      <c r="Z22" s="26">
        <f t="shared" si="6"/>
        <v>0</v>
      </c>
      <c r="AA22" s="41">
        <f t="shared" si="7"/>
        <v>40.74074074074074</v>
      </c>
      <c r="AB22" s="51">
        <v>12</v>
      </c>
      <c r="AC22" s="67">
        <f t="shared" si="8"/>
        <v>86.538461538461547</v>
      </c>
      <c r="AD22" s="67"/>
      <c r="AE22" s="67">
        <f t="shared" si="9"/>
        <v>0</v>
      </c>
      <c r="AF22" s="32"/>
      <c r="AG22" s="26"/>
      <c r="AH22" s="31"/>
      <c r="AI22" s="14"/>
      <c r="AJ22" s="31"/>
      <c r="AK22" s="26"/>
      <c r="AL22" s="31"/>
      <c r="AM22" s="14"/>
      <c r="AN22" s="31">
        <v>8</v>
      </c>
      <c r="AO22" s="14">
        <f>25-(AN22*$AO$44)+$AO$44</f>
        <v>18.518518518518519</v>
      </c>
      <c r="AP22" s="31"/>
      <c r="AQ22" s="26"/>
      <c r="AR22" s="31"/>
      <c r="AS22" s="26"/>
      <c r="AT22" s="31"/>
      <c r="AU22" s="26"/>
      <c r="AV22" s="43">
        <f t="shared" si="10"/>
        <v>18.518518518518519</v>
      </c>
      <c r="AW22" s="46">
        <f t="shared" si="11"/>
        <v>145.79772079772079</v>
      </c>
    </row>
    <row r="23" spans="1:49" x14ac:dyDescent="0.25">
      <c r="A23" s="3">
        <v>19</v>
      </c>
      <c r="B23" s="3" t="s">
        <v>57</v>
      </c>
      <c r="C23" s="3" t="s">
        <v>53</v>
      </c>
      <c r="D23" s="3">
        <v>2002</v>
      </c>
      <c r="E23" s="3" t="s">
        <v>203</v>
      </c>
      <c r="F23" s="2"/>
      <c r="G23" s="2"/>
      <c r="H23" s="38"/>
      <c r="I23" s="38">
        <v>7</v>
      </c>
      <c r="J23" s="38"/>
      <c r="K23" s="38"/>
      <c r="L23" s="14">
        <v>0</v>
      </c>
      <c r="M23" s="14">
        <v>0</v>
      </c>
      <c r="N23" s="14">
        <v>0</v>
      </c>
      <c r="O23" s="14">
        <f>50-(I23*$O$44)+$O$44</f>
        <v>44.915254237288138</v>
      </c>
      <c r="P23" s="14">
        <f t="shared" si="0"/>
        <v>0</v>
      </c>
      <c r="Q23" s="14">
        <f t="shared" si="1"/>
        <v>0</v>
      </c>
      <c r="R23" s="41">
        <f t="shared" si="2"/>
        <v>44.915254237288138</v>
      </c>
      <c r="S23" s="32"/>
      <c r="T23" s="38">
        <v>6</v>
      </c>
      <c r="U23" s="38"/>
      <c r="V23" s="31"/>
      <c r="W23" s="26">
        <v>0</v>
      </c>
      <c r="X23" s="26">
        <f>100-(T23*$X$44)+$X$44</f>
        <v>87.179487179487182</v>
      </c>
      <c r="Y23" s="26">
        <v>0</v>
      </c>
      <c r="Z23" s="26">
        <f t="shared" si="6"/>
        <v>0</v>
      </c>
      <c r="AA23" s="41">
        <f t="shared" si="7"/>
        <v>87.179487179487182</v>
      </c>
      <c r="AB23" s="51"/>
      <c r="AC23" s="67">
        <v>0</v>
      </c>
      <c r="AD23" s="67"/>
      <c r="AE23" s="67">
        <f t="shared" si="9"/>
        <v>0</v>
      </c>
      <c r="AF23" s="32"/>
      <c r="AG23" s="26"/>
      <c r="AH23" s="31"/>
      <c r="AI23" s="14"/>
      <c r="AJ23" s="31"/>
      <c r="AK23" s="26"/>
      <c r="AL23" s="31"/>
      <c r="AM23" s="14"/>
      <c r="AN23" s="31"/>
      <c r="AO23" s="14"/>
      <c r="AP23" s="31"/>
      <c r="AQ23" s="26"/>
      <c r="AR23" s="31"/>
      <c r="AS23" s="26"/>
      <c r="AT23" s="31"/>
      <c r="AU23" s="26"/>
      <c r="AV23" s="43">
        <f t="shared" si="10"/>
        <v>0</v>
      </c>
      <c r="AW23" s="46">
        <f t="shared" si="11"/>
        <v>132.09474141677532</v>
      </c>
    </row>
    <row r="24" spans="1:49" x14ac:dyDescent="0.25">
      <c r="A24" s="3">
        <v>20</v>
      </c>
      <c r="B24" s="22" t="s">
        <v>198</v>
      </c>
      <c r="C24" s="22" t="s">
        <v>53</v>
      </c>
      <c r="D24" s="22">
        <v>2002</v>
      </c>
      <c r="E24" s="22" t="s">
        <v>199</v>
      </c>
      <c r="F24" s="2"/>
      <c r="G24" s="2"/>
      <c r="H24" s="38"/>
      <c r="I24" s="38">
        <v>17</v>
      </c>
      <c r="J24" s="38"/>
      <c r="K24" s="38"/>
      <c r="L24" s="14">
        <v>0</v>
      </c>
      <c r="M24" s="14">
        <v>0</v>
      </c>
      <c r="N24" s="14">
        <v>0</v>
      </c>
      <c r="O24" s="14">
        <f>50-(I24*$O$44)+$O$44</f>
        <v>36.440677966101696</v>
      </c>
      <c r="P24" s="14">
        <f t="shared" si="0"/>
        <v>0</v>
      </c>
      <c r="Q24" s="14">
        <f t="shared" si="1"/>
        <v>0</v>
      </c>
      <c r="R24" s="41">
        <f t="shared" si="2"/>
        <v>36.440677966101696</v>
      </c>
      <c r="S24" s="32"/>
      <c r="T24" s="38"/>
      <c r="U24" s="38"/>
      <c r="V24" s="48"/>
      <c r="W24" s="26">
        <v>0</v>
      </c>
      <c r="X24" s="26">
        <v>0</v>
      </c>
      <c r="Y24" s="26">
        <v>0</v>
      </c>
      <c r="Z24" s="26">
        <f t="shared" si="6"/>
        <v>0</v>
      </c>
      <c r="AA24" s="41">
        <f t="shared" si="7"/>
        <v>0</v>
      </c>
      <c r="AB24" s="51">
        <v>14</v>
      </c>
      <c r="AC24" s="67">
        <f>150-(AB24*$AC$44)+$AC$44</f>
        <v>75</v>
      </c>
      <c r="AD24" s="67"/>
      <c r="AE24" s="67">
        <f t="shared" si="9"/>
        <v>0</v>
      </c>
      <c r="AF24" s="32"/>
      <c r="AG24" s="26"/>
      <c r="AH24" s="31"/>
      <c r="AI24" s="14"/>
      <c r="AJ24" s="31"/>
      <c r="AK24" s="26"/>
      <c r="AL24" s="31"/>
      <c r="AM24" s="14"/>
      <c r="AN24" s="31">
        <v>11</v>
      </c>
      <c r="AO24" s="14">
        <f>25-(AN24*$AO$44)+$AO$44</f>
        <v>15.74074074074074</v>
      </c>
      <c r="AP24" s="31"/>
      <c r="AQ24" s="26"/>
      <c r="AR24" s="31"/>
      <c r="AS24" s="26"/>
      <c r="AT24" s="31"/>
      <c r="AU24" s="26"/>
      <c r="AV24" s="43">
        <f t="shared" si="10"/>
        <v>15.74074074074074</v>
      </c>
      <c r="AW24" s="46">
        <f t="shared" si="11"/>
        <v>127.18141870684244</v>
      </c>
    </row>
    <row r="25" spans="1:49" x14ac:dyDescent="0.25">
      <c r="A25" s="3">
        <v>21</v>
      </c>
      <c r="B25" s="1" t="s">
        <v>89</v>
      </c>
      <c r="C25" s="1" t="s">
        <v>53</v>
      </c>
      <c r="D25" s="1">
        <v>2004</v>
      </c>
      <c r="E25" s="1" t="s">
        <v>372</v>
      </c>
      <c r="F25" s="2">
        <v>11</v>
      </c>
      <c r="G25" s="2"/>
      <c r="H25" s="38"/>
      <c r="I25" s="38">
        <v>36</v>
      </c>
      <c r="J25" s="38"/>
      <c r="K25" s="38"/>
      <c r="L25" s="14">
        <f>50-(F25*$L$44)+$L$44</f>
        <v>8.3333333333333321</v>
      </c>
      <c r="M25" s="14">
        <v>0</v>
      </c>
      <c r="N25" s="14">
        <v>0</v>
      </c>
      <c r="O25" s="14">
        <f>50-(I25*$O$44)+$O$44</f>
        <v>20.33898305084746</v>
      </c>
      <c r="P25" s="14">
        <f t="shared" si="0"/>
        <v>0</v>
      </c>
      <c r="Q25" s="14">
        <f t="shared" si="1"/>
        <v>0</v>
      </c>
      <c r="R25" s="41">
        <f t="shared" si="2"/>
        <v>20.33898305084746</v>
      </c>
      <c r="S25" s="32">
        <v>18</v>
      </c>
      <c r="T25" s="38">
        <v>28</v>
      </c>
      <c r="U25" s="38"/>
      <c r="V25" s="48"/>
      <c r="W25" s="26">
        <f>100-(S25*$W$44)+$W$44</f>
        <v>37.037037037037031</v>
      </c>
      <c r="X25" s="26">
        <f>100-(T25*$X$44)+$X$44</f>
        <v>30.76923076923077</v>
      </c>
      <c r="Y25" s="26">
        <v>0</v>
      </c>
      <c r="Z25" s="26">
        <f t="shared" si="6"/>
        <v>0</v>
      </c>
      <c r="AA25" s="41">
        <f t="shared" si="7"/>
        <v>67.806267806267797</v>
      </c>
      <c r="AB25" s="51">
        <v>23</v>
      </c>
      <c r="AC25" s="67">
        <f>150-(AB25*$AC$44)+$AC$44</f>
        <v>23.076923076923091</v>
      </c>
      <c r="AD25" s="67"/>
      <c r="AE25" s="67">
        <f t="shared" si="9"/>
        <v>0</v>
      </c>
      <c r="AF25" s="32"/>
      <c r="AG25" s="26"/>
      <c r="AH25" s="31"/>
      <c r="AI25" s="14"/>
      <c r="AJ25" s="31"/>
      <c r="AK25" s="26"/>
      <c r="AL25" s="31"/>
      <c r="AM25" s="14"/>
      <c r="AN25" s="31">
        <v>17</v>
      </c>
      <c r="AO25" s="14">
        <f>25-(AN25*$AO$44)+$AO$44</f>
        <v>10.185185185185185</v>
      </c>
      <c r="AP25" s="31"/>
      <c r="AQ25" s="26"/>
      <c r="AR25" s="31"/>
      <c r="AS25" s="26"/>
      <c r="AT25" s="31"/>
      <c r="AU25" s="26"/>
      <c r="AV25" s="43">
        <f t="shared" si="10"/>
        <v>10.185185185185185</v>
      </c>
      <c r="AW25" s="46">
        <f t="shared" si="11"/>
        <v>121.40735911922354</v>
      </c>
    </row>
    <row r="26" spans="1:49" x14ac:dyDescent="0.25">
      <c r="A26" s="3">
        <v>22</v>
      </c>
      <c r="B26" s="1" t="s">
        <v>61</v>
      </c>
      <c r="C26" s="1" t="s">
        <v>53</v>
      </c>
      <c r="D26" s="1">
        <v>2002</v>
      </c>
      <c r="E26" s="3" t="s">
        <v>449</v>
      </c>
      <c r="F26" s="2"/>
      <c r="G26" s="2">
        <v>7</v>
      </c>
      <c r="H26" s="38"/>
      <c r="I26" s="38"/>
      <c r="J26" s="38"/>
      <c r="K26" s="38"/>
      <c r="L26" s="14">
        <v>0</v>
      </c>
      <c r="M26" s="14">
        <f>50-(G26*$M$44)+$M$44</f>
        <v>29.999999999999996</v>
      </c>
      <c r="N26" s="14">
        <v>0</v>
      </c>
      <c r="O26" s="14">
        <v>0</v>
      </c>
      <c r="P26" s="14">
        <f t="shared" si="0"/>
        <v>0</v>
      </c>
      <c r="Q26" s="14">
        <f t="shared" si="1"/>
        <v>0</v>
      </c>
      <c r="R26" s="41">
        <f t="shared" si="2"/>
        <v>29.999999999999996</v>
      </c>
      <c r="S26" s="32">
        <v>21</v>
      </c>
      <c r="T26" s="38">
        <v>20</v>
      </c>
      <c r="U26" s="38">
        <v>21</v>
      </c>
      <c r="V26" s="31"/>
      <c r="W26" s="26">
        <f>100-(S26*$W$44)+$W$44</f>
        <v>25.925925925925931</v>
      </c>
      <c r="X26" s="26">
        <f>100-(T26*$X$44)+$X$44</f>
        <v>51.282051282051277</v>
      </c>
      <c r="Y26" s="26">
        <f>100-(U26*$Y$44)+$Y$44</f>
        <v>25.925925925925931</v>
      </c>
      <c r="Z26" s="26">
        <f t="shared" si="6"/>
        <v>0</v>
      </c>
      <c r="AA26" s="41">
        <f t="shared" si="7"/>
        <v>77.207977207977208</v>
      </c>
      <c r="AB26" s="51"/>
      <c r="AC26" s="67">
        <v>0</v>
      </c>
      <c r="AD26" s="67"/>
      <c r="AE26" s="67">
        <f t="shared" si="9"/>
        <v>0</v>
      </c>
      <c r="AF26" s="32"/>
      <c r="AG26" s="26"/>
      <c r="AH26" s="31"/>
      <c r="AI26" s="14"/>
      <c r="AJ26" s="31"/>
      <c r="AK26" s="26"/>
      <c r="AL26" s="31"/>
      <c r="AM26" s="14"/>
      <c r="AN26" s="31"/>
      <c r="AO26" s="14"/>
      <c r="AP26" s="31"/>
      <c r="AQ26" s="26"/>
      <c r="AR26" s="31"/>
      <c r="AS26" s="26"/>
      <c r="AT26" s="31"/>
      <c r="AU26" s="26"/>
      <c r="AV26" s="43">
        <f t="shared" si="10"/>
        <v>0</v>
      </c>
      <c r="AW26" s="46">
        <f t="shared" si="11"/>
        <v>107.20797720797721</v>
      </c>
    </row>
    <row r="27" spans="1:49" x14ac:dyDescent="0.25">
      <c r="A27" s="3">
        <v>23</v>
      </c>
      <c r="B27" s="22" t="s">
        <v>209</v>
      </c>
      <c r="C27" s="22" t="s">
        <v>53</v>
      </c>
      <c r="D27" s="22">
        <v>2005</v>
      </c>
      <c r="E27" s="22" t="s">
        <v>199</v>
      </c>
      <c r="F27" s="2"/>
      <c r="G27" s="2"/>
      <c r="H27" s="38"/>
      <c r="I27" s="38">
        <v>43</v>
      </c>
      <c r="J27" s="38"/>
      <c r="K27" s="38"/>
      <c r="L27" s="14">
        <v>0</v>
      </c>
      <c r="M27" s="14">
        <v>0</v>
      </c>
      <c r="N27" s="14">
        <v>0</v>
      </c>
      <c r="O27" s="14">
        <f>50-(I27*$O$44)+$O$44</f>
        <v>14.406779661016948</v>
      </c>
      <c r="P27" s="14">
        <f t="shared" si="0"/>
        <v>0</v>
      </c>
      <c r="Q27" s="14">
        <f t="shared" si="1"/>
        <v>0</v>
      </c>
      <c r="R27" s="41">
        <f t="shared" si="2"/>
        <v>14.406779661016948</v>
      </c>
      <c r="S27" s="32"/>
      <c r="T27" s="38"/>
      <c r="U27" s="38"/>
      <c r="V27" s="48"/>
      <c r="W27" s="26">
        <v>0</v>
      </c>
      <c r="X27" s="26">
        <v>0</v>
      </c>
      <c r="Y27" s="26">
        <v>0</v>
      </c>
      <c r="Z27" s="26">
        <f t="shared" si="6"/>
        <v>0</v>
      </c>
      <c r="AA27" s="41">
        <f t="shared" si="7"/>
        <v>0</v>
      </c>
      <c r="AB27" s="51">
        <v>16</v>
      </c>
      <c r="AC27" s="67">
        <f>150-(AB27*$AC$44)+$AC$44</f>
        <v>63.46153846153846</v>
      </c>
      <c r="AD27" s="67"/>
      <c r="AE27" s="67">
        <f t="shared" si="9"/>
        <v>0</v>
      </c>
      <c r="AF27" s="32"/>
      <c r="AG27" s="26"/>
      <c r="AH27" s="31"/>
      <c r="AI27" s="14"/>
      <c r="AJ27" s="31"/>
      <c r="AK27" s="26"/>
      <c r="AL27" s="31"/>
      <c r="AM27" s="14"/>
      <c r="AN27" s="31"/>
      <c r="AO27" s="14"/>
      <c r="AP27" s="31"/>
      <c r="AQ27" s="26"/>
      <c r="AR27" s="31"/>
      <c r="AS27" s="26"/>
      <c r="AT27" s="31"/>
      <c r="AU27" s="26"/>
      <c r="AV27" s="43">
        <f t="shared" si="10"/>
        <v>0</v>
      </c>
      <c r="AW27" s="46">
        <f t="shared" si="11"/>
        <v>77.868318122555408</v>
      </c>
    </row>
    <row r="28" spans="1:49" x14ac:dyDescent="0.25">
      <c r="A28" s="3">
        <v>24</v>
      </c>
      <c r="B28" s="22" t="s">
        <v>141</v>
      </c>
      <c r="C28" s="22" t="s">
        <v>53</v>
      </c>
      <c r="D28" s="22">
        <v>2003</v>
      </c>
      <c r="E28" s="22" t="s">
        <v>142</v>
      </c>
      <c r="F28" s="2"/>
      <c r="G28" s="2"/>
      <c r="H28" s="38"/>
      <c r="I28" s="38">
        <v>44</v>
      </c>
      <c r="J28" s="38"/>
      <c r="K28" s="38"/>
      <c r="L28" s="14">
        <v>0</v>
      </c>
      <c r="M28" s="14">
        <v>0</v>
      </c>
      <c r="N28" s="14">
        <v>0</v>
      </c>
      <c r="O28" s="14">
        <f>50-(I28*$O$44)+$O$44</f>
        <v>13.559322033898304</v>
      </c>
      <c r="P28" s="14">
        <f t="shared" si="0"/>
        <v>0</v>
      </c>
      <c r="Q28" s="14">
        <f t="shared" si="1"/>
        <v>0</v>
      </c>
      <c r="R28" s="41">
        <f t="shared" si="2"/>
        <v>13.559322033898304</v>
      </c>
      <c r="S28" s="32"/>
      <c r="T28" s="38"/>
      <c r="U28" s="38">
        <v>25</v>
      </c>
      <c r="V28" s="31"/>
      <c r="W28" s="26">
        <v>0</v>
      </c>
      <c r="X28" s="26">
        <v>0</v>
      </c>
      <c r="Y28" s="26">
        <f>100-(U28*$Y$44)+$Y$44</f>
        <v>11.111111111111109</v>
      </c>
      <c r="Z28" s="26">
        <f t="shared" si="6"/>
        <v>0</v>
      </c>
      <c r="AA28" s="41">
        <f t="shared" si="7"/>
        <v>11.111111111111109</v>
      </c>
      <c r="AB28" s="51">
        <v>21</v>
      </c>
      <c r="AC28" s="67">
        <f>150-(AB28*$AC$44)+$AC$44</f>
        <v>34.61538461538462</v>
      </c>
      <c r="AD28" s="67"/>
      <c r="AE28" s="67">
        <f t="shared" si="9"/>
        <v>0</v>
      </c>
      <c r="AF28" s="32"/>
      <c r="AG28" s="26"/>
      <c r="AH28" s="31"/>
      <c r="AI28" s="14"/>
      <c r="AJ28" s="31"/>
      <c r="AK28" s="26"/>
      <c r="AL28" s="31"/>
      <c r="AM28" s="14"/>
      <c r="AN28" s="31">
        <v>18</v>
      </c>
      <c r="AO28" s="14">
        <f>25-(AN28*$AO$44)+$AO$44</f>
        <v>9.2592592592592577</v>
      </c>
      <c r="AP28" s="31"/>
      <c r="AQ28" s="26"/>
      <c r="AR28" s="31"/>
      <c r="AS28" s="26"/>
      <c r="AT28" s="31"/>
      <c r="AU28" s="26"/>
      <c r="AV28" s="43">
        <f t="shared" si="10"/>
        <v>9.2592592592592577</v>
      </c>
      <c r="AW28" s="46">
        <f t="shared" si="11"/>
        <v>68.545077019653291</v>
      </c>
    </row>
    <row r="29" spans="1:49" x14ac:dyDescent="0.25">
      <c r="A29" s="3">
        <v>25</v>
      </c>
      <c r="B29" s="1" t="s">
        <v>64</v>
      </c>
      <c r="C29" s="1" t="s">
        <v>53</v>
      </c>
      <c r="D29" s="1">
        <v>2002</v>
      </c>
      <c r="E29" s="1" t="s">
        <v>203</v>
      </c>
      <c r="F29" s="2"/>
      <c r="G29" s="2"/>
      <c r="H29" s="38"/>
      <c r="I29" s="38">
        <v>34</v>
      </c>
      <c r="J29" s="38"/>
      <c r="K29" s="38"/>
      <c r="L29" s="14">
        <v>0</v>
      </c>
      <c r="M29" s="14">
        <v>0</v>
      </c>
      <c r="N29" s="14">
        <v>0</v>
      </c>
      <c r="O29" s="14">
        <f>50-(I29*$O$44)+$O$44</f>
        <v>22.033898305084747</v>
      </c>
      <c r="P29" s="14">
        <f t="shared" si="0"/>
        <v>0</v>
      </c>
      <c r="Q29" s="14">
        <f t="shared" si="1"/>
        <v>0</v>
      </c>
      <c r="R29" s="41">
        <f t="shared" si="2"/>
        <v>22.033898305084747</v>
      </c>
      <c r="S29" s="32"/>
      <c r="T29" s="38">
        <v>24</v>
      </c>
      <c r="U29" s="38"/>
      <c r="V29" s="31"/>
      <c r="W29" s="26">
        <v>0</v>
      </c>
      <c r="X29" s="26">
        <f>100-(T29*$X$44)+$X$44</f>
        <v>41.025641025641015</v>
      </c>
      <c r="Y29" s="26">
        <v>0</v>
      </c>
      <c r="Z29" s="26">
        <f t="shared" si="6"/>
        <v>0</v>
      </c>
      <c r="AA29" s="41">
        <f t="shared" si="7"/>
        <v>41.025641025641015</v>
      </c>
      <c r="AB29" s="51"/>
      <c r="AC29" s="67">
        <v>0</v>
      </c>
      <c r="AD29" s="67"/>
      <c r="AE29" s="67">
        <f t="shared" si="9"/>
        <v>0</v>
      </c>
      <c r="AF29" s="32"/>
      <c r="AG29" s="26"/>
      <c r="AH29" s="31"/>
      <c r="AI29" s="14"/>
      <c r="AJ29" s="31"/>
      <c r="AK29" s="26"/>
      <c r="AL29" s="31"/>
      <c r="AM29" s="14"/>
      <c r="AN29" s="31"/>
      <c r="AO29" s="14"/>
      <c r="AP29" s="31"/>
      <c r="AQ29" s="26"/>
      <c r="AR29" s="31"/>
      <c r="AS29" s="26"/>
      <c r="AT29" s="31"/>
      <c r="AU29" s="26"/>
      <c r="AV29" s="43">
        <f t="shared" si="10"/>
        <v>0</v>
      </c>
      <c r="AW29" s="46">
        <f t="shared" si="11"/>
        <v>63.059539330725762</v>
      </c>
    </row>
    <row r="30" spans="1:49" x14ac:dyDescent="0.25">
      <c r="A30" s="3">
        <v>26</v>
      </c>
      <c r="B30" s="15" t="s">
        <v>129</v>
      </c>
      <c r="C30" s="15" t="s">
        <v>53</v>
      </c>
      <c r="D30" s="15">
        <v>2002</v>
      </c>
      <c r="E30" s="1" t="s">
        <v>128</v>
      </c>
      <c r="F30" s="2"/>
      <c r="G30" s="2"/>
      <c r="H30" s="38"/>
      <c r="I30" s="38"/>
      <c r="J30" s="38"/>
      <c r="K30" s="38"/>
      <c r="L30" s="14">
        <v>0</v>
      </c>
      <c r="M30" s="14">
        <v>0</v>
      </c>
      <c r="N30" s="14">
        <v>0</v>
      </c>
      <c r="O30" s="14">
        <v>0</v>
      </c>
      <c r="P30" s="14">
        <f t="shared" si="0"/>
        <v>0</v>
      </c>
      <c r="Q30" s="14">
        <f t="shared" si="1"/>
        <v>0</v>
      </c>
      <c r="R30" s="41">
        <f t="shared" si="2"/>
        <v>0</v>
      </c>
      <c r="S30" s="32">
        <v>14</v>
      </c>
      <c r="T30" s="38"/>
      <c r="U30" s="38"/>
      <c r="V30" s="48"/>
      <c r="W30" s="26">
        <f>100-(S30*$W$44)+$W$44</f>
        <v>51.851851851851848</v>
      </c>
      <c r="X30" s="26">
        <v>0</v>
      </c>
      <c r="Y30" s="26">
        <v>0</v>
      </c>
      <c r="Z30" s="26">
        <f t="shared" si="6"/>
        <v>0</v>
      </c>
      <c r="AA30" s="41">
        <f t="shared" si="7"/>
        <v>51.851851851851848</v>
      </c>
      <c r="AB30" s="51"/>
      <c r="AC30" s="67">
        <v>0</v>
      </c>
      <c r="AD30" s="67"/>
      <c r="AE30" s="67">
        <f t="shared" si="9"/>
        <v>0</v>
      </c>
      <c r="AF30" s="32"/>
      <c r="AG30" s="26"/>
      <c r="AH30" s="31"/>
      <c r="AI30" s="14"/>
      <c r="AJ30" s="31"/>
      <c r="AK30" s="26"/>
      <c r="AL30" s="31"/>
      <c r="AM30" s="14"/>
      <c r="AN30" s="31"/>
      <c r="AO30" s="14"/>
      <c r="AP30" s="31"/>
      <c r="AQ30" s="26"/>
      <c r="AR30" s="31"/>
      <c r="AS30" s="26"/>
      <c r="AT30" s="31"/>
      <c r="AU30" s="26"/>
      <c r="AV30" s="43">
        <f t="shared" si="10"/>
        <v>0</v>
      </c>
      <c r="AW30" s="46">
        <f t="shared" si="11"/>
        <v>51.851851851851848</v>
      </c>
    </row>
    <row r="31" spans="1:49" x14ac:dyDescent="0.25">
      <c r="A31" s="3">
        <v>27</v>
      </c>
      <c r="B31" s="22" t="s">
        <v>74</v>
      </c>
      <c r="C31" s="22" t="s">
        <v>53</v>
      </c>
      <c r="D31" s="22">
        <v>2003</v>
      </c>
      <c r="E31" s="22" t="s">
        <v>201</v>
      </c>
      <c r="F31" s="2"/>
      <c r="G31" s="2"/>
      <c r="H31" s="38"/>
      <c r="I31" s="38"/>
      <c r="J31" s="38"/>
      <c r="K31" s="38"/>
      <c r="L31" s="14">
        <v>0</v>
      </c>
      <c r="M31" s="14">
        <v>0</v>
      </c>
      <c r="N31" s="14">
        <v>0</v>
      </c>
      <c r="O31" s="14">
        <v>0</v>
      </c>
      <c r="P31" s="14">
        <f t="shared" si="0"/>
        <v>0</v>
      </c>
      <c r="Q31" s="14">
        <f t="shared" si="1"/>
        <v>0</v>
      </c>
      <c r="R31" s="41">
        <f t="shared" si="2"/>
        <v>0</v>
      </c>
      <c r="S31" s="32"/>
      <c r="T31" s="38"/>
      <c r="U31" s="38"/>
      <c r="V31" s="48"/>
      <c r="W31" s="26">
        <v>0</v>
      </c>
      <c r="X31" s="26">
        <v>0</v>
      </c>
      <c r="Y31" s="26">
        <v>0</v>
      </c>
      <c r="Z31" s="26">
        <f t="shared" si="6"/>
        <v>0</v>
      </c>
      <c r="AA31" s="41">
        <f t="shared" si="7"/>
        <v>0</v>
      </c>
      <c r="AB31" s="51">
        <v>22</v>
      </c>
      <c r="AC31" s="67">
        <f>150-(AB31*$AC$44)+$AC$44</f>
        <v>28.84615384615385</v>
      </c>
      <c r="AD31" s="67"/>
      <c r="AE31" s="67">
        <f t="shared" si="9"/>
        <v>0</v>
      </c>
      <c r="AF31" s="32"/>
      <c r="AG31" s="26"/>
      <c r="AH31" s="31"/>
      <c r="AI31" s="14"/>
      <c r="AJ31" s="31"/>
      <c r="AK31" s="26"/>
      <c r="AL31" s="31"/>
      <c r="AM31" s="14"/>
      <c r="AN31" s="31">
        <v>13</v>
      </c>
      <c r="AO31" s="14">
        <f>25-(AN31*$AO$44)+$AO$44</f>
        <v>13.888888888888889</v>
      </c>
      <c r="AP31" s="31"/>
      <c r="AQ31" s="26"/>
      <c r="AR31" s="31"/>
      <c r="AS31" s="26"/>
      <c r="AT31" s="31"/>
      <c r="AU31" s="26"/>
      <c r="AV31" s="43">
        <f t="shared" si="10"/>
        <v>13.888888888888889</v>
      </c>
      <c r="AW31" s="46">
        <f t="shared" si="11"/>
        <v>42.73504273504274</v>
      </c>
    </row>
    <row r="32" spans="1:49" x14ac:dyDescent="0.25">
      <c r="A32" s="3">
        <v>28</v>
      </c>
      <c r="B32" s="1" t="s">
        <v>138</v>
      </c>
      <c r="C32" s="1" t="s">
        <v>53</v>
      </c>
      <c r="D32" s="1">
        <v>2002</v>
      </c>
      <c r="E32" s="1" t="s">
        <v>42</v>
      </c>
      <c r="F32" s="2"/>
      <c r="G32" s="2"/>
      <c r="H32" s="38"/>
      <c r="I32" s="38">
        <v>45</v>
      </c>
      <c r="J32" s="38"/>
      <c r="K32" s="38"/>
      <c r="L32" s="14">
        <v>0</v>
      </c>
      <c r="M32" s="14">
        <v>0</v>
      </c>
      <c r="N32" s="14">
        <v>0</v>
      </c>
      <c r="O32" s="14">
        <f>50-(I32*$O$44)+$O$44</f>
        <v>12.711864406779661</v>
      </c>
      <c r="P32" s="14">
        <f t="shared" si="0"/>
        <v>0</v>
      </c>
      <c r="Q32" s="14">
        <f t="shared" si="1"/>
        <v>0</v>
      </c>
      <c r="R32" s="41">
        <f t="shared" si="2"/>
        <v>12.711864406779661</v>
      </c>
      <c r="S32" s="32"/>
      <c r="T32" s="38">
        <v>38</v>
      </c>
      <c r="U32" s="38"/>
      <c r="V32" s="48"/>
      <c r="W32" s="26">
        <v>0</v>
      </c>
      <c r="X32" s="26">
        <f>100-(T32*$X$44)+$X$44</f>
        <v>5.1282051282051189</v>
      </c>
      <c r="Y32" s="26">
        <v>0</v>
      </c>
      <c r="Z32" s="26">
        <f t="shared" si="6"/>
        <v>0</v>
      </c>
      <c r="AA32" s="41">
        <f t="shared" si="7"/>
        <v>5.1282051282051189</v>
      </c>
      <c r="AB32" s="51">
        <v>24</v>
      </c>
      <c r="AC32" s="67">
        <f>150-(AB32*$AC$44)+$AC$44</f>
        <v>17.307692307692317</v>
      </c>
      <c r="AD32" s="67"/>
      <c r="AE32" s="67">
        <f t="shared" si="9"/>
        <v>0</v>
      </c>
      <c r="AF32" s="32"/>
      <c r="AG32" s="26"/>
      <c r="AH32" s="31"/>
      <c r="AI32" s="14"/>
      <c r="AJ32" s="31"/>
      <c r="AK32" s="26"/>
      <c r="AL32" s="31"/>
      <c r="AM32" s="14"/>
      <c r="AN32" s="31">
        <v>20</v>
      </c>
      <c r="AO32" s="14">
        <f>25-(AN32*$AO$44)+$AO$44</f>
        <v>7.4074074074074066</v>
      </c>
      <c r="AP32" s="31"/>
      <c r="AQ32" s="26"/>
      <c r="AR32" s="31"/>
      <c r="AS32" s="26"/>
      <c r="AT32" s="31"/>
      <c r="AU32" s="26"/>
      <c r="AV32" s="43">
        <f t="shared" si="10"/>
        <v>7.4074074074074066</v>
      </c>
      <c r="AW32" s="46">
        <f t="shared" si="11"/>
        <v>42.555169250084504</v>
      </c>
    </row>
    <row r="33" spans="1:49" x14ac:dyDescent="0.25">
      <c r="A33" s="3">
        <v>29</v>
      </c>
      <c r="B33" s="1" t="s">
        <v>66</v>
      </c>
      <c r="C33" s="1" t="s">
        <v>53</v>
      </c>
      <c r="D33" s="1">
        <v>2002</v>
      </c>
      <c r="E33" s="3" t="s">
        <v>121</v>
      </c>
      <c r="F33" s="2">
        <v>12</v>
      </c>
      <c r="G33" s="2"/>
      <c r="H33" s="38"/>
      <c r="I33" s="38"/>
      <c r="J33" s="38"/>
      <c r="K33" s="38"/>
      <c r="L33" s="14">
        <f>50-(F33*$L$44)+$L$44</f>
        <v>4.166666666666667</v>
      </c>
      <c r="M33" s="14">
        <v>0</v>
      </c>
      <c r="N33" s="14">
        <v>0</v>
      </c>
      <c r="O33" s="14">
        <v>0</v>
      </c>
      <c r="P33" s="14">
        <f t="shared" si="0"/>
        <v>0</v>
      </c>
      <c r="Q33" s="14">
        <f t="shared" si="1"/>
        <v>0</v>
      </c>
      <c r="R33" s="41">
        <f t="shared" si="2"/>
        <v>4.166666666666667</v>
      </c>
      <c r="S33" s="32">
        <v>23</v>
      </c>
      <c r="T33" s="38">
        <v>37</v>
      </c>
      <c r="U33" s="38"/>
      <c r="V33" s="48"/>
      <c r="W33" s="26">
        <f>100-(S33*$W$44)+$W$44</f>
        <v>18.518518518518512</v>
      </c>
      <c r="X33" s="26">
        <f>100-(T33*$X$44)+$X$44</f>
        <v>7.6923076923076881</v>
      </c>
      <c r="Y33" s="26">
        <v>0</v>
      </c>
      <c r="Z33" s="26">
        <f t="shared" si="6"/>
        <v>0</v>
      </c>
      <c r="AA33" s="41">
        <f t="shared" si="7"/>
        <v>26.210826210826198</v>
      </c>
      <c r="AB33" s="51"/>
      <c r="AC33" s="67">
        <v>0</v>
      </c>
      <c r="AD33" s="67"/>
      <c r="AE33" s="67">
        <f t="shared" si="9"/>
        <v>0</v>
      </c>
      <c r="AF33" s="32">
        <v>8</v>
      </c>
      <c r="AG33" s="26">
        <f>25-(AF33*$AG$44)+$AG$44</f>
        <v>11.538461538461538</v>
      </c>
      <c r="AH33" s="31">
        <v>12</v>
      </c>
      <c r="AI33" s="14">
        <f>25-(AH33*$AI$44)+$AI$44</f>
        <v>3.8461538461538467</v>
      </c>
      <c r="AJ33" s="31"/>
      <c r="AK33" s="26"/>
      <c r="AL33" s="31"/>
      <c r="AM33" s="14"/>
      <c r="AN33" s="31"/>
      <c r="AO33" s="14"/>
      <c r="AP33" s="31"/>
      <c r="AQ33" s="14"/>
      <c r="AR33" s="31"/>
      <c r="AS33" s="26"/>
      <c r="AT33" s="31"/>
      <c r="AU33" s="26"/>
      <c r="AV33" s="43">
        <f t="shared" si="10"/>
        <v>11.538461538461538</v>
      </c>
      <c r="AW33" s="46">
        <f t="shared" si="11"/>
        <v>41.915954415954403</v>
      </c>
    </row>
    <row r="34" spans="1:49" x14ac:dyDescent="0.25">
      <c r="A34" s="3">
        <v>30</v>
      </c>
      <c r="B34" s="1" t="s">
        <v>136</v>
      </c>
      <c r="C34" s="1" t="s">
        <v>53</v>
      </c>
      <c r="D34" s="1">
        <v>2003</v>
      </c>
      <c r="E34" s="1" t="s">
        <v>77</v>
      </c>
      <c r="F34" s="2"/>
      <c r="G34" s="2"/>
      <c r="H34" s="38"/>
      <c r="I34" s="38"/>
      <c r="J34" s="38"/>
      <c r="K34" s="38"/>
      <c r="L34" s="14">
        <v>0</v>
      </c>
      <c r="M34" s="14">
        <v>0</v>
      </c>
      <c r="N34" s="14">
        <v>0</v>
      </c>
      <c r="O34" s="14">
        <v>0</v>
      </c>
      <c r="P34" s="14">
        <f t="shared" si="0"/>
        <v>0</v>
      </c>
      <c r="Q34" s="14">
        <f t="shared" si="1"/>
        <v>0</v>
      </c>
      <c r="R34" s="41">
        <f t="shared" si="2"/>
        <v>0</v>
      </c>
      <c r="S34" s="32"/>
      <c r="T34" s="38">
        <v>35</v>
      </c>
      <c r="U34" s="38">
        <v>24</v>
      </c>
      <c r="V34" s="48"/>
      <c r="W34" s="26">
        <v>0</v>
      </c>
      <c r="X34" s="26">
        <f>100-(T34*$X$44)+$X$44</f>
        <v>12.820512820512812</v>
      </c>
      <c r="Y34" s="26">
        <f>100-(U34*$Y$44)+$Y$44</f>
        <v>14.814814814814818</v>
      </c>
      <c r="Z34" s="26">
        <f t="shared" si="6"/>
        <v>0</v>
      </c>
      <c r="AA34" s="41">
        <f t="shared" si="7"/>
        <v>27.635327635327631</v>
      </c>
      <c r="AB34" s="51"/>
      <c r="AC34" s="67">
        <v>0</v>
      </c>
      <c r="AD34" s="67"/>
      <c r="AE34" s="67">
        <f t="shared" si="9"/>
        <v>0</v>
      </c>
      <c r="AF34" s="32"/>
      <c r="AG34" s="26"/>
      <c r="AH34" s="31"/>
      <c r="AI34" s="14"/>
      <c r="AJ34" s="31"/>
      <c r="AK34" s="26"/>
      <c r="AL34" s="31"/>
      <c r="AM34" s="14"/>
      <c r="AN34" s="31"/>
      <c r="AO34" s="14"/>
      <c r="AP34" s="31"/>
      <c r="AQ34" s="26"/>
      <c r="AR34" s="31">
        <v>11</v>
      </c>
      <c r="AS34" s="26">
        <f>25-(AR34*$AS$44)+$AS$44</f>
        <v>4.1666666666666661</v>
      </c>
      <c r="AT34" s="31"/>
      <c r="AU34" s="26"/>
      <c r="AV34" s="43">
        <f t="shared" si="10"/>
        <v>4.1666666666666661</v>
      </c>
      <c r="AW34" s="46">
        <f t="shared" si="11"/>
        <v>31.801994301994299</v>
      </c>
    </row>
    <row r="35" spans="1:49" x14ac:dyDescent="0.25">
      <c r="A35" s="3">
        <v>31</v>
      </c>
      <c r="B35" s="16" t="s">
        <v>132</v>
      </c>
      <c r="C35" s="15" t="s">
        <v>53</v>
      </c>
      <c r="D35" s="15">
        <v>2002</v>
      </c>
      <c r="E35" s="1" t="s">
        <v>31</v>
      </c>
      <c r="F35" s="2"/>
      <c r="G35" s="2"/>
      <c r="H35" s="38"/>
      <c r="I35" s="38">
        <v>57</v>
      </c>
      <c r="J35" s="38"/>
      <c r="K35" s="38"/>
      <c r="L35" s="14">
        <v>0</v>
      </c>
      <c r="M35" s="14">
        <v>0</v>
      </c>
      <c r="N35" s="14">
        <v>0</v>
      </c>
      <c r="O35" s="14">
        <f>50-(I35*$O$44)+$O$44</f>
        <v>2.5423728813559312</v>
      </c>
      <c r="P35" s="14">
        <f t="shared" si="0"/>
        <v>0</v>
      </c>
      <c r="Q35" s="14">
        <f t="shared" si="1"/>
        <v>0</v>
      </c>
      <c r="R35" s="41">
        <f t="shared" si="2"/>
        <v>2.5423728813559312</v>
      </c>
      <c r="S35" s="32">
        <v>27</v>
      </c>
      <c r="T35" s="38"/>
      <c r="U35" s="38"/>
      <c r="V35" s="48"/>
      <c r="W35" s="26">
        <f>100-(S35*$W$44)+$W$44</f>
        <v>3.7037037037037037</v>
      </c>
      <c r="X35" s="26">
        <v>0</v>
      </c>
      <c r="Y35" s="26">
        <v>0</v>
      </c>
      <c r="Z35" s="26">
        <f t="shared" si="6"/>
        <v>0</v>
      </c>
      <c r="AA35" s="41">
        <f t="shared" si="7"/>
        <v>3.7037037037037037</v>
      </c>
      <c r="AB35" s="51">
        <v>25</v>
      </c>
      <c r="AC35" s="67">
        <f>150-(AB35*$AC$44)+$AC$44</f>
        <v>11.538461538461544</v>
      </c>
      <c r="AD35" s="67"/>
      <c r="AE35" s="67">
        <f t="shared" si="9"/>
        <v>0</v>
      </c>
      <c r="AF35" s="32"/>
      <c r="AG35" s="26"/>
      <c r="AH35" s="31"/>
      <c r="AI35" s="14"/>
      <c r="AJ35" s="31"/>
      <c r="AK35" s="26"/>
      <c r="AL35" s="31"/>
      <c r="AM35" s="14"/>
      <c r="AN35" s="31">
        <v>22</v>
      </c>
      <c r="AO35" s="14">
        <f>25-(AN35*$AO$44)+$AO$44</f>
        <v>5.5555555555555554</v>
      </c>
      <c r="AP35" s="31"/>
      <c r="AQ35" s="26"/>
      <c r="AR35" s="31"/>
      <c r="AS35" s="26"/>
      <c r="AT35" s="31"/>
      <c r="AU35" s="26"/>
      <c r="AV35" s="43">
        <f t="shared" si="10"/>
        <v>5.5555555555555554</v>
      </c>
      <c r="AW35" s="46">
        <f t="shared" si="11"/>
        <v>23.340093679076737</v>
      </c>
    </row>
    <row r="36" spans="1:49" x14ac:dyDescent="0.25">
      <c r="A36" s="3">
        <v>32</v>
      </c>
      <c r="B36" s="16" t="s">
        <v>131</v>
      </c>
      <c r="C36" s="15" t="s">
        <v>53</v>
      </c>
      <c r="D36" s="15">
        <v>2002</v>
      </c>
      <c r="E36" s="1" t="s">
        <v>14</v>
      </c>
      <c r="F36" s="2"/>
      <c r="G36" s="2"/>
      <c r="H36" s="38"/>
      <c r="I36" s="38"/>
      <c r="J36" s="38"/>
      <c r="K36" s="38"/>
      <c r="L36" s="14">
        <v>0</v>
      </c>
      <c r="M36" s="14">
        <v>0</v>
      </c>
      <c r="N36" s="14">
        <v>0</v>
      </c>
      <c r="O36" s="14">
        <v>0</v>
      </c>
      <c r="P36" s="14">
        <f t="shared" si="0"/>
        <v>0</v>
      </c>
      <c r="Q36" s="14">
        <f t="shared" si="1"/>
        <v>0</v>
      </c>
      <c r="R36" s="41">
        <f t="shared" si="2"/>
        <v>0</v>
      </c>
      <c r="S36" s="32">
        <v>26</v>
      </c>
      <c r="T36" s="38">
        <v>39</v>
      </c>
      <c r="U36" s="38"/>
      <c r="V36" s="48"/>
      <c r="W36" s="26">
        <f>100-(S36*$W$44)+$W$44</f>
        <v>7.4074074074074137</v>
      </c>
      <c r="X36" s="26">
        <f>100-(T36*$X$44)+$X$44</f>
        <v>2.5641025641025501</v>
      </c>
      <c r="Y36" s="26">
        <v>0</v>
      </c>
      <c r="Z36" s="26">
        <f t="shared" si="6"/>
        <v>0</v>
      </c>
      <c r="AA36" s="41">
        <f t="shared" si="7"/>
        <v>9.9715099715099633</v>
      </c>
      <c r="AB36" s="51"/>
      <c r="AC36" s="67">
        <v>0</v>
      </c>
      <c r="AD36" s="67"/>
      <c r="AE36" s="67">
        <f t="shared" si="9"/>
        <v>0</v>
      </c>
      <c r="AF36" s="32"/>
      <c r="AG36" s="26"/>
      <c r="AH36" s="31"/>
      <c r="AI36" s="14"/>
      <c r="AJ36" s="31"/>
      <c r="AK36" s="26"/>
      <c r="AL36" s="31"/>
      <c r="AM36" s="14"/>
      <c r="AN36" s="31">
        <v>24</v>
      </c>
      <c r="AO36" s="14">
        <f>25-(AN36*$AO$44)+$AO$44</f>
        <v>3.7037037037037046</v>
      </c>
      <c r="AP36" s="31"/>
      <c r="AQ36" s="26"/>
      <c r="AR36" s="31"/>
      <c r="AS36" s="26"/>
      <c r="AT36" s="31"/>
      <c r="AU36" s="26"/>
      <c r="AV36" s="43">
        <f t="shared" si="10"/>
        <v>3.7037037037037046</v>
      </c>
      <c r="AW36" s="46">
        <f t="shared" si="11"/>
        <v>13.675213675213667</v>
      </c>
    </row>
    <row r="37" spans="1:49" x14ac:dyDescent="0.25">
      <c r="A37" s="3">
        <v>33</v>
      </c>
      <c r="B37" s="22" t="s">
        <v>210</v>
      </c>
      <c r="C37" s="22" t="s">
        <v>53</v>
      </c>
      <c r="D37" s="22">
        <v>2003</v>
      </c>
      <c r="E37" s="22" t="s">
        <v>31</v>
      </c>
      <c r="F37" s="2"/>
      <c r="G37" s="2"/>
      <c r="H37" s="38"/>
      <c r="I37" s="38">
        <v>53</v>
      </c>
      <c r="J37" s="38"/>
      <c r="K37" s="38"/>
      <c r="L37" s="14">
        <v>0</v>
      </c>
      <c r="M37" s="14">
        <v>0</v>
      </c>
      <c r="N37" s="14">
        <v>0</v>
      </c>
      <c r="O37" s="14">
        <f>50-(I37*$O$44)+$O$44</f>
        <v>5.9322033898305122</v>
      </c>
      <c r="P37" s="14">
        <f t="shared" si="0"/>
        <v>0</v>
      </c>
      <c r="Q37" s="14">
        <f t="shared" si="1"/>
        <v>0</v>
      </c>
      <c r="R37" s="41">
        <f t="shared" si="2"/>
        <v>5.9322033898305122</v>
      </c>
      <c r="S37" s="32"/>
      <c r="T37" s="38"/>
      <c r="U37" s="38"/>
      <c r="V37" s="48"/>
      <c r="W37" s="26">
        <v>0</v>
      </c>
      <c r="X37" s="26">
        <v>0</v>
      </c>
      <c r="Y37" s="26">
        <v>0</v>
      </c>
      <c r="Z37" s="26">
        <f t="shared" si="6"/>
        <v>0</v>
      </c>
      <c r="AA37" s="41">
        <f t="shared" si="7"/>
        <v>0</v>
      </c>
      <c r="AB37" s="51">
        <v>26</v>
      </c>
      <c r="AC37" s="67">
        <f>150-(AB37*$AC$44)+$AC$44</f>
        <v>5.7692307692307692</v>
      </c>
      <c r="AD37" s="67"/>
      <c r="AE37" s="67">
        <f t="shared" si="9"/>
        <v>0</v>
      </c>
      <c r="AF37" s="32"/>
      <c r="AG37" s="26"/>
      <c r="AH37" s="31"/>
      <c r="AI37" s="14"/>
      <c r="AJ37" s="31"/>
      <c r="AK37" s="26"/>
      <c r="AL37" s="31"/>
      <c r="AM37" s="14"/>
      <c r="AN37" s="31"/>
      <c r="AO37" s="14"/>
      <c r="AP37" s="31"/>
      <c r="AQ37" s="26"/>
      <c r="AR37" s="31"/>
      <c r="AS37" s="26"/>
      <c r="AT37" s="31"/>
      <c r="AU37" s="26"/>
      <c r="AV37" s="43">
        <f t="shared" si="10"/>
        <v>0</v>
      </c>
      <c r="AW37" s="46">
        <f t="shared" si="11"/>
        <v>11.701434159061282</v>
      </c>
    </row>
    <row r="38" spans="1:49" x14ac:dyDescent="0.25">
      <c r="A38" s="3">
        <v>34</v>
      </c>
      <c r="B38" s="1" t="s">
        <v>137</v>
      </c>
      <c r="C38" s="1" t="s">
        <v>53</v>
      </c>
      <c r="D38" s="1">
        <v>2003</v>
      </c>
      <c r="E38" s="1" t="s">
        <v>77</v>
      </c>
      <c r="F38" s="2"/>
      <c r="G38" s="2"/>
      <c r="H38" s="38"/>
      <c r="I38" s="38"/>
      <c r="J38" s="38"/>
      <c r="K38" s="38"/>
      <c r="L38" s="14">
        <v>0</v>
      </c>
      <c r="M38" s="14">
        <v>0</v>
      </c>
      <c r="N38" s="14">
        <v>0</v>
      </c>
      <c r="O38" s="14">
        <v>0</v>
      </c>
      <c r="P38" s="14">
        <f t="shared" si="0"/>
        <v>0</v>
      </c>
      <c r="Q38" s="14">
        <f t="shared" si="1"/>
        <v>0</v>
      </c>
      <c r="R38" s="41">
        <f t="shared" si="2"/>
        <v>0</v>
      </c>
      <c r="S38" s="32"/>
      <c r="T38" s="38">
        <v>36</v>
      </c>
      <c r="U38" s="38"/>
      <c r="V38" s="48"/>
      <c r="W38" s="26">
        <v>0</v>
      </c>
      <c r="X38" s="26">
        <f>100-(T38*$X$44)+$X$44</f>
        <v>10.256410256410243</v>
      </c>
      <c r="Y38" s="26">
        <v>0</v>
      </c>
      <c r="Z38" s="26">
        <f t="shared" si="6"/>
        <v>0</v>
      </c>
      <c r="AA38" s="41">
        <f t="shared" si="7"/>
        <v>10.256410256410243</v>
      </c>
      <c r="AB38" s="51"/>
      <c r="AC38" s="67">
        <v>0</v>
      </c>
      <c r="AD38" s="67"/>
      <c r="AE38" s="67">
        <f t="shared" si="9"/>
        <v>0</v>
      </c>
      <c r="AF38" s="32"/>
      <c r="AG38" s="26"/>
      <c r="AH38" s="31"/>
      <c r="AI38" s="14"/>
      <c r="AJ38" s="31"/>
      <c r="AK38" s="26"/>
      <c r="AL38" s="31"/>
      <c r="AM38" s="14"/>
      <c r="AN38" s="31"/>
      <c r="AO38" s="14"/>
      <c r="AP38" s="31"/>
      <c r="AQ38" s="26"/>
      <c r="AR38" s="31"/>
      <c r="AS38" s="26"/>
      <c r="AT38" s="31"/>
      <c r="AU38" s="26"/>
      <c r="AV38" s="43">
        <f t="shared" si="10"/>
        <v>0</v>
      </c>
      <c r="AW38" s="46">
        <f t="shared" si="11"/>
        <v>10.256410256410243</v>
      </c>
    </row>
    <row r="39" spans="1:49" x14ac:dyDescent="0.25">
      <c r="A39" s="3">
        <v>35</v>
      </c>
      <c r="B39" s="3" t="s">
        <v>123</v>
      </c>
      <c r="C39" s="3" t="s">
        <v>53</v>
      </c>
      <c r="D39" s="3">
        <v>2004</v>
      </c>
      <c r="E39" s="3" t="s">
        <v>32</v>
      </c>
      <c r="F39" s="2"/>
      <c r="G39" s="2"/>
      <c r="H39" s="38"/>
      <c r="I39" s="38"/>
      <c r="J39" s="38"/>
      <c r="K39" s="38"/>
      <c r="L39" s="14">
        <v>0</v>
      </c>
      <c r="M39" s="14">
        <v>0</v>
      </c>
      <c r="N39" s="14">
        <v>0</v>
      </c>
      <c r="O39" s="14">
        <v>0</v>
      </c>
      <c r="P39" s="14">
        <f t="shared" si="0"/>
        <v>0</v>
      </c>
      <c r="Q39" s="14">
        <f t="shared" si="1"/>
        <v>0</v>
      </c>
      <c r="R39" s="41">
        <f t="shared" si="2"/>
        <v>0</v>
      </c>
      <c r="S39" s="32"/>
      <c r="T39" s="38"/>
      <c r="U39" s="38"/>
      <c r="V39" s="31"/>
      <c r="W39" s="26">
        <v>0</v>
      </c>
      <c r="X39" s="26">
        <v>0</v>
      </c>
      <c r="Y39" s="26">
        <v>0</v>
      </c>
      <c r="Z39" s="26">
        <f t="shared" si="6"/>
        <v>0</v>
      </c>
      <c r="AA39" s="41">
        <f t="shared" si="7"/>
        <v>0</v>
      </c>
      <c r="AB39" s="51"/>
      <c r="AC39" s="67">
        <v>0</v>
      </c>
      <c r="AD39" s="67"/>
      <c r="AE39" s="67">
        <f t="shared" si="9"/>
        <v>0</v>
      </c>
      <c r="AF39" s="32">
        <v>11</v>
      </c>
      <c r="AG39" s="26">
        <f>25-(AF39*$AG$44)+$AG$44</f>
        <v>5.7692307692307701</v>
      </c>
      <c r="AH39" s="31"/>
      <c r="AI39" s="14"/>
      <c r="AJ39" s="31"/>
      <c r="AK39" s="26"/>
      <c r="AL39" s="31"/>
      <c r="AM39" s="14"/>
      <c r="AN39" s="31">
        <v>21</v>
      </c>
      <c r="AO39" s="14">
        <f>25-(AN39*$AO$44)+$AO$44</f>
        <v>6.4814814814814827</v>
      </c>
      <c r="AP39" s="31"/>
      <c r="AQ39" s="26"/>
      <c r="AR39" s="31"/>
      <c r="AS39" s="26"/>
      <c r="AT39" s="31"/>
      <c r="AU39" s="26"/>
      <c r="AV39" s="43">
        <f t="shared" si="10"/>
        <v>6.4814814814814827</v>
      </c>
      <c r="AW39" s="46">
        <f t="shared" si="11"/>
        <v>6.4814814814814827</v>
      </c>
    </row>
    <row r="40" spans="1:49" x14ac:dyDescent="0.25">
      <c r="A40" s="3">
        <v>36</v>
      </c>
      <c r="B40" s="22" t="s">
        <v>204</v>
      </c>
      <c r="C40" s="22" t="s">
        <v>53</v>
      </c>
      <c r="D40" s="22">
        <v>2004</v>
      </c>
      <c r="E40" s="22" t="s">
        <v>205</v>
      </c>
      <c r="F40" s="2"/>
      <c r="G40" s="2"/>
      <c r="H40" s="38"/>
      <c r="I40" s="38"/>
      <c r="J40" s="38"/>
      <c r="K40" s="38"/>
      <c r="L40" s="14">
        <v>0</v>
      </c>
      <c r="M40" s="14">
        <v>0</v>
      </c>
      <c r="N40" s="14">
        <v>0</v>
      </c>
      <c r="O40" s="14">
        <v>0</v>
      </c>
      <c r="P40" s="14">
        <f t="shared" si="0"/>
        <v>0</v>
      </c>
      <c r="Q40" s="14">
        <f t="shared" si="1"/>
        <v>0</v>
      </c>
      <c r="R40" s="41">
        <f t="shared" si="2"/>
        <v>0</v>
      </c>
      <c r="S40" s="32"/>
      <c r="T40" s="38"/>
      <c r="U40" s="38"/>
      <c r="V40" s="48"/>
      <c r="W40" s="26">
        <v>0</v>
      </c>
      <c r="X40" s="26">
        <v>0</v>
      </c>
      <c r="Y40" s="26">
        <v>0</v>
      </c>
      <c r="Z40" s="26">
        <f t="shared" si="6"/>
        <v>0</v>
      </c>
      <c r="AA40" s="41">
        <f t="shared" si="7"/>
        <v>0</v>
      </c>
      <c r="AB40" s="51"/>
      <c r="AC40" s="67">
        <v>0</v>
      </c>
      <c r="AD40" s="67"/>
      <c r="AE40" s="67">
        <f t="shared" si="9"/>
        <v>0</v>
      </c>
      <c r="AF40" s="32"/>
      <c r="AG40" s="26"/>
      <c r="AH40" s="31"/>
      <c r="AI40" s="14"/>
      <c r="AJ40" s="31"/>
      <c r="AK40" s="26"/>
      <c r="AL40" s="31"/>
      <c r="AM40" s="14"/>
      <c r="AN40" s="31">
        <v>25</v>
      </c>
      <c r="AO40" s="14">
        <f>25-(AN40*$AO$44)+$AO$44</f>
        <v>2.7777777777777772</v>
      </c>
      <c r="AP40" s="31"/>
      <c r="AQ40" s="26"/>
      <c r="AR40" s="31"/>
      <c r="AS40" s="26"/>
      <c r="AT40" s="31"/>
      <c r="AU40" s="26"/>
      <c r="AV40" s="43">
        <f t="shared" si="10"/>
        <v>2.7777777777777772</v>
      </c>
      <c r="AW40" s="46">
        <f t="shared" si="11"/>
        <v>2.7777777777777772</v>
      </c>
    </row>
    <row r="41" spans="1:49" x14ac:dyDescent="0.25">
      <c r="A41" s="3">
        <v>37</v>
      </c>
      <c r="B41" s="16" t="s">
        <v>216</v>
      </c>
      <c r="C41" s="15" t="s">
        <v>53</v>
      </c>
      <c r="D41" s="15">
        <v>2003</v>
      </c>
      <c r="E41" s="1" t="s">
        <v>77</v>
      </c>
      <c r="F41" s="2"/>
      <c r="G41" s="2"/>
      <c r="H41" s="38"/>
      <c r="I41" s="38"/>
      <c r="J41" s="38"/>
      <c r="K41" s="38"/>
      <c r="L41" s="14">
        <v>0</v>
      </c>
      <c r="M41" s="14">
        <v>0</v>
      </c>
      <c r="N41" s="14">
        <v>0</v>
      </c>
      <c r="O41" s="14">
        <v>0</v>
      </c>
      <c r="P41" s="14">
        <f t="shared" si="0"/>
        <v>0</v>
      </c>
      <c r="Q41" s="14">
        <f t="shared" si="1"/>
        <v>0</v>
      </c>
      <c r="R41" s="41">
        <f t="shared" si="2"/>
        <v>0</v>
      </c>
      <c r="S41" s="32"/>
      <c r="T41" s="38"/>
      <c r="U41" s="38"/>
      <c r="V41" s="48"/>
      <c r="W41" s="26">
        <v>0</v>
      </c>
      <c r="X41" s="26">
        <v>0</v>
      </c>
      <c r="Y41" s="26">
        <v>0</v>
      </c>
      <c r="Z41" s="26">
        <f t="shared" si="6"/>
        <v>0</v>
      </c>
      <c r="AA41" s="41">
        <f t="shared" si="7"/>
        <v>0</v>
      </c>
      <c r="AB41" s="51"/>
      <c r="AC41" s="67">
        <v>0</v>
      </c>
      <c r="AD41" s="67"/>
      <c r="AE41" s="67">
        <f t="shared" si="9"/>
        <v>0</v>
      </c>
      <c r="AF41" s="32"/>
      <c r="AG41" s="26"/>
      <c r="AH41" s="31"/>
      <c r="AI41" s="14"/>
      <c r="AJ41" s="31"/>
      <c r="AK41" s="26"/>
      <c r="AL41" s="31"/>
      <c r="AM41" s="14"/>
      <c r="AN41" s="31"/>
      <c r="AO41" s="14"/>
      <c r="AP41" s="31"/>
      <c r="AQ41" s="26"/>
      <c r="AR41" s="31">
        <v>12</v>
      </c>
      <c r="AS41" s="26">
        <f>25-(AR41*$AS$44)+$AS$44</f>
        <v>2.0833333333333335</v>
      </c>
      <c r="AT41" s="31"/>
      <c r="AU41" s="26"/>
      <c r="AV41" s="43">
        <f t="shared" si="10"/>
        <v>2.0833333333333335</v>
      </c>
      <c r="AW41" s="46">
        <f t="shared" si="11"/>
        <v>2.0833333333333335</v>
      </c>
    </row>
    <row r="42" spans="1:49" x14ac:dyDescent="0.25">
      <c r="A42" s="3">
        <v>38</v>
      </c>
      <c r="B42" s="22" t="s">
        <v>206</v>
      </c>
      <c r="C42" s="22" t="s">
        <v>53</v>
      </c>
      <c r="D42" s="22">
        <v>2002</v>
      </c>
      <c r="E42" s="22" t="s">
        <v>205</v>
      </c>
      <c r="F42" s="2"/>
      <c r="G42" s="2"/>
      <c r="H42" s="38"/>
      <c r="I42" s="38"/>
      <c r="J42" s="38"/>
      <c r="K42" s="38"/>
      <c r="L42" s="14">
        <v>0</v>
      </c>
      <c r="M42" s="14">
        <v>0</v>
      </c>
      <c r="N42" s="14">
        <v>0</v>
      </c>
      <c r="O42" s="14">
        <v>0</v>
      </c>
      <c r="P42" s="14">
        <f t="shared" si="0"/>
        <v>0</v>
      </c>
      <c r="Q42" s="14">
        <f t="shared" si="1"/>
        <v>0</v>
      </c>
      <c r="R42" s="41">
        <f t="shared" si="2"/>
        <v>0</v>
      </c>
      <c r="S42" s="32"/>
      <c r="T42" s="38"/>
      <c r="U42" s="38"/>
      <c r="V42" s="48"/>
      <c r="W42" s="26">
        <v>0</v>
      </c>
      <c r="X42" s="26">
        <v>0</v>
      </c>
      <c r="Y42" s="26">
        <v>0</v>
      </c>
      <c r="Z42" s="26">
        <f t="shared" si="6"/>
        <v>0</v>
      </c>
      <c r="AA42" s="41">
        <f t="shared" si="7"/>
        <v>0</v>
      </c>
      <c r="AB42" s="51"/>
      <c r="AC42" s="67">
        <v>0</v>
      </c>
      <c r="AD42" s="67"/>
      <c r="AE42" s="67">
        <f t="shared" si="9"/>
        <v>0</v>
      </c>
      <c r="AF42" s="32"/>
      <c r="AG42" s="26"/>
      <c r="AH42" s="31"/>
      <c r="AI42" s="14"/>
      <c r="AJ42" s="31"/>
      <c r="AK42" s="26"/>
      <c r="AL42" s="31"/>
      <c r="AM42" s="14"/>
      <c r="AN42" s="31">
        <v>26</v>
      </c>
      <c r="AO42" s="14">
        <f>25-(AN42*$AO$44)+$AO$44</f>
        <v>1.8518518518518534</v>
      </c>
      <c r="AP42" s="31"/>
      <c r="AQ42" s="26"/>
      <c r="AR42" s="31"/>
      <c r="AS42" s="26"/>
      <c r="AT42" s="31"/>
      <c r="AU42" s="26"/>
      <c r="AV42" s="43">
        <f t="shared" si="10"/>
        <v>1.8518518518518534</v>
      </c>
      <c r="AW42" s="46">
        <f t="shared" si="11"/>
        <v>1.8518518518518534</v>
      </c>
    </row>
    <row r="43" spans="1:49" x14ac:dyDescent="0.25">
      <c r="A43" s="3">
        <v>39</v>
      </c>
      <c r="B43" s="22" t="s">
        <v>207</v>
      </c>
      <c r="C43" s="22" t="s">
        <v>53</v>
      </c>
      <c r="D43" s="22">
        <v>2002</v>
      </c>
      <c r="E43" s="22" t="s">
        <v>205</v>
      </c>
      <c r="F43" s="2"/>
      <c r="G43" s="2"/>
      <c r="H43" s="38"/>
      <c r="I43" s="38"/>
      <c r="J43" s="38"/>
      <c r="K43" s="38"/>
      <c r="L43" s="14">
        <v>0</v>
      </c>
      <c r="M43" s="14">
        <v>0</v>
      </c>
      <c r="N43" s="14">
        <v>0</v>
      </c>
      <c r="O43" s="14">
        <v>0</v>
      </c>
      <c r="P43" s="14">
        <f t="shared" si="0"/>
        <v>0</v>
      </c>
      <c r="Q43" s="14">
        <f t="shared" si="1"/>
        <v>0</v>
      </c>
      <c r="R43" s="41">
        <f t="shared" si="2"/>
        <v>0</v>
      </c>
      <c r="S43" s="32"/>
      <c r="T43" s="38"/>
      <c r="U43" s="38"/>
      <c r="V43" s="48"/>
      <c r="W43" s="26">
        <v>0</v>
      </c>
      <c r="X43" s="26">
        <v>0</v>
      </c>
      <c r="Y43" s="26">
        <v>0</v>
      </c>
      <c r="Z43" s="26">
        <f t="shared" si="6"/>
        <v>0</v>
      </c>
      <c r="AA43" s="41">
        <f t="shared" si="7"/>
        <v>0</v>
      </c>
      <c r="AB43" s="51"/>
      <c r="AC43" s="67">
        <v>0</v>
      </c>
      <c r="AD43" s="67"/>
      <c r="AE43" s="67">
        <f t="shared" si="9"/>
        <v>0</v>
      </c>
      <c r="AF43" s="32"/>
      <c r="AG43" s="26"/>
      <c r="AH43" s="31"/>
      <c r="AI43" s="14"/>
      <c r="AJ43" s="31"/>
      <c r="AK43" s="26"/>
      <c r="AL43" s="31"/>
      <c r="AM43" s="14"/>
      <c r="AN43" s="31">
        <v>27</v>
      </c>
      <c r="AO43" s="14">
        <f>25-(AN43*$AO$44)+$AO$44</f>
        <v>0.92592592592592593</v>
      </c>
      <c r="AP43" s="31"/>
      <c r="AQ43" s="26"/>
      <c r="AR43" s="31"/>
      <c r="AS43" s="26"/>
      <c r="AT43" s="31"/>
      <c r="AU43" s="26"/>
      <c r="AV43" s="43">
        <f t="shared" si="10"/>
        <v>0.92592592592592593</v>
      </c>
      <c r="AW43" s="46">
        <f t="shared" si="11"/>
        <v>0.92592592592592593</v>
      </c>
    </row>
    <row r="44" spans="1:49" x14ac:dyDescent="0.25">
      <c r="L44" s="8">
        <f t="shared" ref="L44:Q44" si="13">50/L3</f>
        <v>4.166666666666667</v>
      </c>
      <c r="M44" s="8">
        <f t="shared" si="13"/>
        <v>3.3333333333333335</v>
      </c>
      <c r="N44" s="8">
        <f t="shared" si="13"/>
        <v>2.0833333333333335</v>
      </c>
      <c r="O44" s="8">
        <f t="shared" si="13"/>
        <v>0.84745762711864403</v>
      </c>
      <c r="P44" s="8">
        <f t="shared" si="13"/>
        <v>-50</v>
      </c>
      <c r="Q44" s="8">
        <f t="shared" si="13"/>
        <v>-50</v>
      </c>
      <c r="R44" s="8"/>
      <c r="S44" s="8"/>
      <c r="T44" s="8"/>
      <c r="U44" s="8"/>
      <c r="V44" s="8"/>
      <c r="W44" s="8">
        <f>100/W3</f>
        <v>3.7037037037037037</v>
      </c>
      <c r="X44" s="8">
        <f>100/X3</f>
        <v>2.5641025641025643</v>
      </c>
      <c r="Y44" s="8">
        <f>100/Y3</f>
        <v>3.7037037037037037</v>
      </c>
      <c r="Z44" s="8">
        <f>100/Z3</f>
        <v>-100</v>
      </c>
      <c r="AA44" s="8"/>
      <c r="AB44" s="8"/>
      <c r="AC44" s="8">
        <f>150/AC3</f>
        <v>5.7692307692307692</v>
      </c>
      <c r="AD44" s="8"/>
      <c r="AE44" s="8">
        <f>150/AE3</f>
        <v>-150</v>
      </c>
      <c r="AF44" s="8"/>
      <c r="AG44" s="8">
        <f>25/AG3</f>
        <v>1.9230769230769231</v>
      </c>
      <c r="AH44" s="8"/>
      <c r="AI44" s="8">
        <f>25/AI3</f>
        <v>1.9230769230769231</v>
      </c>
      <c r="AJ44" s="8"/>
      <c r="AK44" s="8">
        <f>25/AK3</f>
        <v>1.9230769230769231</v>
      </c>
      <c r="AL44" s="8"/>
      <c r="AM44" s="8">
        <f>25/AM3</f>
        <v>2.0833333333333335</v>
      </c>
      <c r="AN44" s="8"/>
      <c r="AO44" s="8">
        <f>25/AO3</f>
        <v>0.92592592592592593</v>
      </c>
      <c r="AP44" s="8"/>
      <c r="AQ44" s="8">
        <f>25/AQ3</f>
        <v>0.8928571428571429</v>
      </c>
      <c r="AR44" s="8"/>
      <c r="AS44" s="8">
        <f>25/AS3</f>
        <v>2.0833333333333335</v>
      </c>
      <c r="AT44" s="8"/>
      <c r="AU44" s="8">
        <f>25/AU3</f>
        <v>-25</v>
      </c>
      <c r="AV44" s="8"/>
      <c r="AW44" s="8"/>
    </row>
    <row r="45" spans="1:49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49" x14ac:dyDescent="0.25">
      <c r="A46" s="5"/>
      <c r="B46" s="4"/>
      <c r="C46" s="4"/>
      <c r="D46" s="4"/>
      <c r="E46" s="4"/>
      <c r="F46" s="5"/>
      <c r="G46" s="5"/>
      <c r="H46" s="5"/>
      <c r="I46" s="5"/>
      <c r="J46" s="5"/>
      <c r="K46" s="5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</row>
    <row r="47" spans="1:49" x14ac:dyDescent="0.25">
      <c r="A47" s="5"/>
      <c r="B47" s="6"/>
      <c r="C47" s="6"/>
      <c r="D47" s="6"/>
      <c r="E47" s="6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</row>
    <row r="48" spans="1:49" x14ac:dyDescent="0.25">
      <c r="B48" s="6"/>
      <c r="C48" s="6"/>
      <c r="D48" s="6"/>
      <c r="E48" s="6"/>
    </row>
    <row r="49" spans="2:5" x14ac:dyDescent="0.25">
      <c r="B49" s="6"/>
      <c r="C49" s="6"/>
      <c r="D49" s="6"/>
      <c r="E49" s="6"/>
    </row>
    <row r="50" spans="2:5" x14ac:dyDescent="0.25">
      <c r="B50" s="6"/>
      <c r="C50" s="6"/>
      <c r="D50" s="6"/>
      <c r="E50" s="6"/>
    </row>
  </sheetData>
  <sortState ref="B4:AW43">
    <sortCondition descending="1" ref="AW4:AW43"/>
  </sortState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:AV72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1" max="1" width="4.85546875" customWidth="1"/>
    <col min="2" max="2" width="24.140625" customWidth="1"/>
    <col min="3" max="3" width="5.7109375" customWidth="1"/>
    <col min="4" max="4" width="9.28515625" customWidth="1"/>
    <col min="5" max="5" width="25.28515625" customWidth="1"/>
    <col min="6" max="47" width="9.140625" customWidth="1"/>
  </cols>
  <sheetData>
    <row r="1" spans="1:48" x14ac:dyDescent="0.25">
      <c r="A1" s="5"/>
      <c r="B1" s="5" t="s">
        <v>214</v>
      </c>
      <c r="C1" s="5"/>
      <c r="D1" s="5"/>
      <c r="E1" s="5"/>
      <c r="F1" s="57"/>
      <c r="G1" s="57"/>
      <c r="H1" s="57"/>
      <c r="I1" s="57"/>
      <c r="J1" s="57"/>
      <c r="K1" s="57" t="s">
        <v>116</v>
      </c>
      <c r="L1" s="57"/>
      <c r="M1" s="57"/>
      <c r="N1" s="57"/>
      <c r="O1" s="57"/>
      <c r="P1" s="57"/>
      <c r="Q1" s="57"/>
      <c r="R1" s="57"/>
      <c r="S1" s="57"/>
      <c r="T1" s="57" t="s">
        <v>117</v>
      </c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 t="s">
        <v>118</v>
      </c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"/>
    </row>
    <row r="2" spans="1:48" x14ac:dyDescent="0.25">
      <c r="A2" s="5"/>
      <c r="B2" s="11"/>
      <c r="C2" s="13"/>
      <c r="D2" s="13"/>
      <c r="E2" s="13"/>
      <c r="F2" s="57"/>
      <c r="G2" s="57"/>
      <c r="H2" s="57"/>
      <c r="I2" s="57"/>
      <c r="J2" s="57"/>
      <c r="K2" s="57"/>
      <c r="L2" s="57" t="s">
        <v>4</v>
      </c>
      <c r="M2" s="57" t="s">
        <v>182</v>
      </c>
      <c r="N2" s="62" t="s">
        <v>187</v>
      </c>
      <c r="O2" s="68" t="s">
        <v>85</v>
      </c>
      <c r="P2" s="57"/>
      <c r="Q2" s="57"/>
      <c r="R2" s="57"/>
      <c r="S2" s="57"/>
      <c r="T2" s="57"/>
      <c r="U2" s="57"/>
      <c r="V2" s="57"/>
      <c r="W2" s="57" t="s">
        <v>85</v>
      </c>
      <c r="X2" s="57" t="s">
        <v>115</v>
      </c>
      <c r="Y2" s="58" t="s">
        <v>79</v>
      </c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"/>
    </row>
    <row r="3" spans="1:48" x14ac:dyDescent="0.25">
      <c r="A3" s="1"/>
      <c r="B3" s="7"/>
      <c r="C3" s="7"/>
      <c r="D3" s="7"/>
      <c r="E3" s="7"/>
      <c r="F3" s="19" t="s">
        <v>4</v>
      </c>
      <c r="G3" s="37" t="s">
        <v>182</v>
      </c>
      <c r="H3" s="70" t="s">
        <v>187</v>
      </c>
      <c r="I3" s="19" t="s">
        <v>85</v>
      </c>
      <c r="J3" s="20"/>
      <c r="K3" s="20"/>
      <c r="L3" s="20">
        <v>12</v>
      </c>
      <c r="M3" s="34">
        <v>15</v>
      </c>
      <c r="N3" s="20">
        <v>24</v>
      </c>
      <c r="O3" s="34">
        <v>59</v>
      </c>
      <c r="P3" s="34">
        <v>-1</v>
      </c>
      <c r="Q3" s="34">
        <v>-1</v>
      </c>
      <c r="R3" s="47" t="s">
        <v>126</v>
      </c>
      <c r="S3" s="36" t="s">
        <v>85</v>
      </c>
      <c r="T3" s="18" t="s">
        <v>115</v>
      </c>
      <c r="U3" s="56" t="s">
        <v>79</v>
      </c>
      <c r="V3" s="18"/>
      <c r="W3" s="18">
        <v>27</v>
      </c>
      <c r="X3" s="24">
        <v>39</v>
      </c>
      <c r="Y3" s="18">
        <v>27</v>
      </c>
      <c r="Z3" s="24">
        <v>-1</v>
      </c>
      <c r="AA3" s="40" t="s">
        <v>227</v>
      </c>
      <c r="AB3" s="65" t="s">
        <v>215</v>
      </c>
      <c r="AC3" s="64">
        <v>-1</v>
      </c>
      <c r="AD3" s="29" t="s">
        <v>119</v>
      </c>
      <c r="AE3" s="27">
        <v>13</v>
      </c>
      <c r="AF3" s="28" t="s">
        <v>81</v>
      </c>
      <c r="AG3" s="27">
        <v>13</v>
      </c>
      <c r="AH3" s="27" t="s">
        <v>445</v>
      </c>
      <c r="AI3" s="27">
        <v>13</v>
      </c>
      <c r="AJ3" s="27" t="s">
        <v>191</v>
      </c>
      <c r="AK3" s="27">
        <v>12</v>
      </c>
      <c r="AL3" s="27" t="s">
        <v>196</v>
      </c>
      <c r="AM3" s="27">
        <v>27</v>
      </c>
      <c r="AN3" s="27" t="s">
        <v>211</v>
      </c>
      <c r="AO3" s="27">
        <v>28</v>
      </c>
      <c r="AP3" s="27" t="s">
        <v>188</v>
      </c>
      <c r="AQ3" s="27">
        <v>12</v>
      </c>
      <c r="AR3" s="54"/>
      <c r="AS3" s="27">
        <v>-1</v>
      </c>
      <c r="AT3" s="42" t="s">
        <v>126</v>
      </c>
      <c r="AU3" s="44"/>
      <c r="AV3" s="12"/>
    </row>
    <row r="4" spans="1:48" x14ac:dyDescent="0.25">
      <c r="A4" s="7" t="s">
        <v>0</v>
      </c>
      <c r="B4" s="1" t="s">
        <v>1</v>
      </c>
      <c r="C4" s="1" t="s">
        <v>50</v>
      </c>
      <c r="D4" s="1" t="s">
        <v>17</v>
      </c>
      <c r="E4" s="1" t="s">
        <v>5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3</v>
      </c>
      <c r="M4" s="35" t="s">
        <v>3</v>
      </c>
      <c r="N4" s="19" t="s">
        <v>3</v>
      </c>
      <c r="O4" s="35" t="s">
        <v>3</v>
      </c>
      <c r="P4" s="35"/>
      <c r="Q4" s="35" t="s">
        <v>3</v>
      </c>
      <c r="R4" s="47" t="s">
        <v>3</v>
      </c>
      <c r="S4" s="36" t="s">
        <v>2</v>
      </c>
      <c r="T4" s="21" t="s">
        <v>2</v>
      </c>
      <c r="U4" s="21" t="s">
        <v>2</v>
      </c>
      <c r="V4" s="25" t="s">
        <v>2</v>
      </c>
      <c r="W4" s="25" t="s">
        <v>3</v>
      </c>
      <c r="X4" s="25" t="s">
        <v>3</v>
      </c>
      <c r="Y4" s="21" t="s">
        <v>3</v>
      </c>
      <c r="Z4" s="25" t="s">
        <v>3</v>
      </c>
      <c r="AA4" s="40" t="s">
        <v>16</v>
      </c>
      <c r="AB4" s="65" t="s">
        <v>2</v>
      </c>
      <c r="AC4" s="66" t="s">
        <v>3</v>
      </c>
      <c r="AD4" s="29" t="s">
        <v>2</v>
      </c>
      <c r="AE4" s="28" t="s">
        <v>3</v>
      </c>
      <c r="AF4" s="28" t="s">
        <v>2</v>
      </c>
      <c r="AG4" s="28" t="s">
        <v>3</v>
      </c>
      <c r="AH4" s="28" t="s">
        <v>2</v>
      </c>
      <c r="AI4" s="28" t="s">
        <v>3</v>
      </c>
      <c r="AJ4" s="28" t="s">
        <v>2</v>
      </c>
      <c r="AK4" s="28" t="s">
        <v>3</v>
      </c>
      <c r="AL4" s="28" t="s">
        <v>2</v>
      </c>
      <c r="AM4" s="28" t="s">
        <v>3</v>
      </c>
      <c r="AN4" s="28" t="s">
        <v>2</v>
      </c>
      <c r="AO4" s="28" t="s">
        <v>3</v>
      </c>
      <c r="AP4" s="28" t="s">
        <v>2</v>
      </c>
      <c r="AQ4" s="28" t="s">
        <v>3</v>
      </c>
      <c r="AR4" s="28" t="s">
        <v>2</v>
      </c>
      <c r="AS4" s="28" t="s">
        <v>3</v>
      </c>
      <c r="AT4" s="42" t="s">
        <v>3</v>
      </c>
      <c r="AU4" s="45" t="s">
        <v>16</v>
      </c>
    </row>
    <row r="5" spans="1:48" x14ac:dyDescent="0.25">
      <c r="A5" s="74">
        <v>1</v>
      </c>
      <c r="B5" s="74" t="s">
        <v>69</v>
      </c>
      <c r="C5" s="74" t="s">
        <v>53</v>
      </c>
      <c r="D5" s="74">
        <v>2002</v>
      </c>
      <c r="E5" s="74" t="s">
        <v>8</v>
      </c>
      <c r="F5" s="2"/>
      <c r="G5" s="2"/>
      <c r="H5" s="38">
        <v>1</v>
      </c>
      <c r="I5" s="38">
        <v>28</v>
      </c>
      <c r="J5" s="38"/>
      <c r="K5" s="38"/>
      <c r="L5" s="14">
        <v>0</v>
      </c>
      <c r="M5" s="14">
        <v>0</v>
      </c>
      <c r="N5" s="14">
        <f>50-(H5*$N$66)+$N$66</f>
        <v>50</v>
      </c>
      <c r="O5" s="14">
        <f>50-(I5*$O$66)+$O$66</f>
        <v>27.118644067796609</v>
      </c>
      <c r="P5" s="14">
        <f t="shared" ref="P5:P36" si="0">50-(J5*$P$66)+$P$66</f>
        <v>0</v>
      </c>
      <c r="Q5" s="14">
        <f t="shared" ref="Q5:Q36" si="1">50-(K5*$Q$66)+$Q$66</f>
        <v>0</v>
      </c>
      <c r="R5" s="41">
        <f t="shared" ref="R5:R36" si="2">MAX(L5:Q5)</f>
        <v>50</v>
      </c>
      <c r="S5" s="32">
        <v>1</v>
      </c>
      <c r="T5" s="38">
        <v>1</v>
      </c>
      <c r="U5" s="38">
        <v>1</v>
      </c>
      <c r="V5" s="48"/>
      <c r="W5" s="26">
        <f>100-(S5*$W$66)+$W$66</f>
        <v>100</v>
      </c>
      <c r="X5" s="26">
        <f t="shared" ref="X5:X23" si="3">100-(T5*$X$66)+$X$66</f>
        <v>100</v>
      </c>
      <c r="Y5" s="26">
        <f t="shared" ref="Y5:Y13" si="4">100-(U5*$Y$66)+$Y$66</f>
        <v>100</v>
      </c>
      <c r="Z5" s="26">
        <f t="shared" ref="Z5:Z36" si="5">100-(V5*$Z$66)+$Z$66</f>
        <v>0</v>
      </c>
      <c r="AA5" s="41">
        <f t="shared" ref="AA5:AA36" si="6">LARGE(W5:Z5,1)+LARGE(W5:Z5,2)</f>
        <v>200</v>
      </c>
      <c r="AB5" s="67"/>
      <c r="AC5" s="67">
        <f t="shared" ref="AC5:AC36" si="7">150-(AB5*$AC$66)+$AC$66</f>
        <v>0</v>
      </c>
      <c r="AD5" s="32"/>
      <c r="AE5" s="14"/>
      <c r="AF5" s="31"/>
      <c r="AG5" s="14"/>
      <c r="AH5" s="31"/>
      <c r="AI5" s="26"/>
      <c r="AJ5" s="31"/>
      <c r="AK5" s="14"/>
      <c r="AL5" s="31"/>
      <c r="AM5" s="14"/>
      <c r="AN5" s="31"/>
      <c r="AO5" s="26"/>
      <c r="AP5" s="31"/>
      <c r="AQ5" s="26"/>
      <c r="AR5" s="31"/>
      <c r="AS5" s="26"/>
      <c r="AT5" s="43">
        <f t="shared" ref="AT5:AT36" si="8">MAX(AE5,AG5,AI5,AK5,AM5,AO5,AQ5,AS5)</f>
        <v>0</v>
      </c>
      <c r="AU5" s="46">
        <f t="shared" ref="AU5:AU36" si="9">R5+AA5+AC5+AT5</f>
        <v>250</v>
      </c>
    </row>
    <row r="6" spans="1:48" x14ac:dyDescent="0.25">
      <c r="A6" s="74">
        <v>2</v>
      </c>
      <c r="B6" s="74" t="s">
        <v>54</v>
      </c>
      <c r="C6" s="74" t="s">
        <v>53</v>
      </c>
      <c r="D6" s="74">
        <v>2002</v>
      </c>
      <c r="E6" s="74" t="s">
        <v>201</v>
      </c>
      <c r="F6" s="2"/>
      <c r="G6" s="2"/>
      <c r="H6" s="38">
        <v>6</v>
      </c>
      <c r="I6" s="38"/>
      <c r="J6" s="38"/>
      <c r="K6" s="38"/>
      <c r="L6" s="14">
        <v>0</v>
      </c>
      <c r="M6" s="14">
        <v>0</v>
      </c>
      <c r="N6" s="14">
        <f>50-(H6*$N$66)+$N$66</f>
        <v>39.583333333333336</v>
      </c>
      <c r="O6" s="14">
        <v>0</v>
      </c>
      <c r="P6" s="14">
        <f t="shared" si="0"/>
        <v>0</v>
      </c>
      <c r="Q6" s="14">
        <f t="shared" si="1"/>
        <v>0</v>
      </c>
      <c r="R6" s="41">
        <f t="shared" si="2"/>
        <v>39.583333333333336</v>
      </c>
      <c r="S6" s="32">
        <v>3</v>
      </c>
      <c r="T6" s="38">
        <v>12</v>
      </c>
      <c r="U6" s="38">
        <v>7</v>
      </c>
      <c r="V6" s="31"/>
      <c r="W6" s="26">
        <f>100-(S6*$W$66)+$W$66</f>
        <v>92.592592592592595</v>
      </c>
      <c r="X6" s="26">
        <f t="shared" si="3"/>
        <v>71.794871794871796</v>
      </c>
      <c r="Y6" s="26">
        <f t="shared" si="4"/>
        <v>77.777777777777786</v>
      </c>
      <c r="Z6" s="26">
        <f t="shared" si="5"/>
        <v>0</v>
      </c>
      <c r="AA6" s="41">
        <f t="shared" si="6"/>
        <v>170.37037037037038</v>
      </c>
      <c r="AB6" s="67"/>
      <c r="AC6" s="67">
        <f t="shared" si="7"/>
        <v>0</v>
      </c>
      <c r="AD6" s="32"/>
      <c r="AE6" s="14"/>
      <c r="AF6" s="31"/>
      <c r="AG6" s="14"/>
      <c r="AH6" s="31"/>
      <c r="AI6" s="26"/>
      <c r="AJ6" s="31"/>
      <c r="AK6" s="14"/>
      <c r="AL6" s="31">
        <v>4</v>
      </c>
      <c r="AM6" s="14">
        <f>25-(AL6*$AM$66)+$AM$66</f>
        <v>22.222222222222225</v>
      </c>
      <c r="AN6" s="31">
        <v>11</v>
      </c>
      <c r="AO6" s="14">
        <f>25-(AN6*$AO$66)+$AO$66</f>
        <v>16.071428571428573</v>
      </c>
      <c r="AP6" s="31"/>
      <c r="AQ6" s="14"/>
      <c r="AR6" s="31"/>
      <c r="AS6" s="26"/>
      <c r="AT6" s="43">
        <f t="shared" si="8"/>
        <v>22.222222222222225</v>
      </c>
      <c r="AU6" s="46">
        <f t="shared" si="9"/>
        <v>232.17592592592595</v>
      </c>
    </row>
    <row r="7" spans="1:48" x14ac:dyDescent="0.25">
      <c r="A7" s="74">
        <v>3</v>
      </c>
      <c r="B7" s="74" t="s">
        <v>212</v>
      </c>
      <c r="C7" s="74" t="s">
        <v>53</v>
      </c>
      <c r="D7" s="74">
        <v>2002</v>
      </c>
      <c r="E7" s="74" t="s">
        <v>19</v>
      </c>
      <c r="F7" s="2"/>
      <c r="G7" s="2"/>
      <c r="H7" s="38"/>
      <c r="I7" s="38"/>
      <c r="J7" s="38"/>
      <c r="K7" s="38"/>
      <c r="L7" s="14">
        <v>0</v>
      </c>
      <c r="M7" s="14">
        <v>0</v>
      </c>
      <c r="N7" s="14">
        <v>0</v>
      </c>
      <c r="O7" s="14">
        <v>0</v>
      </c>
      <c r="P7" s="14">
        <f t="shared" si="0"/>
        <v>0</v>
      </c>
      <c r="Q7" s="14">
        <f t="shared" si="1"/>
        <v>0</v>
      </c>
      <c r="R7" s="41">
        <f t="shared" si="2"/>
        <v>0</v>
      </c>
      <c r="S7" s="32">
        <v>2</v>
      </c>
      <c r="T7" s="38">
        <v>4</v>
      </c>
      <c r="U7" s="38">
        <v>2</v>
      </c>
      <c r="V7" s="31"/>
      <c r="W7" s="26">
        <f>100-(S7*$W$66)+$W$66</f>
        <v>96.296296296296305</v>
      </c>
      <c r="X7" s="26">
        <f t="shared" si="3"/>
        <v>92.307692307692307</v>
      </c>
      <c r="Y7" s="26">
        <f t="shared" si="4"/>
        <v>96.296296296296305</v>
      </c>
      <c r="Z7" s="26">
        <f t="shared" si="5"/>
        <v>0</v>
      </c>
      <c r="AA7" s="41">
        <f t="shared" si="6"/>
        <v>192.59259259259261</v>
      </c>
      <c r="AB7" s="67"/>
      <c r="AC7" s="67">
        <f t="shared" si="7"/>
        <v>0</v>
      </c>
      <c r="AD7" s="32"/>
      <c r="AE7" s="14"/>
      <c r="AF7" s="31"/>
      <c r="AG7" s="14"/>
      <c r="AH7" s="31"/>
      <c r="AI7" s="26"/>
      <c r="AJ7" s="31"/>
      <c r="AK7" s="14"/>
      <c r="AL7" s="31">
        <v>2</v>
      </c>
      <c r="AM7" s="14">
        <f>25-(AL7*$AM$66)+$AM$66</f>
        <v>24.074074074074076</v>
      </c>
      <c r="AN7" s="31"/>
      <c r="AO7" s="26"/>
      <c r="AP7" s="31"/>
      <c r="AQ7" s="26"/>
      <c r="AR7" s="31"/>
      <c r="AS7" s="26"/>
      <c r="AT7" s="43">
        <f t="shared" si="8"/>
        <v>24.074074074074076</v>
      </c>
      <c r="AU7" s="46">
        <f t="shared" si="9"/>
        <v>216.66666666666669</v>
      </c>
    </row>
    <row r="8" spans="1:48" x14ac:dyDescent="0.25">
      <c r="A8" s="3">
        <v>4</v>
      </c>
      <c r="B8" s="1" t="s">
        <v>133</v>
      </c>
      <c r="C8" s="1" t="s">
        <v>103</v>
      </c>
      <c r="D8" s="1">
        <v>1999</v>
      </c>
      <c r="E8" s="1" t="s">
        <v>134</v>
      </c>
      <c r="F8" s="2"/>
      <c r="G8" s="2"/>
      <c r="H8" s="1"/>
      <c r="I8" s="38">
        <v>12</v>
      </c>
      <c r="J8" s="38"/>
      <c r="K8" s="38"/>
      <c r="L8" s="14">
        <v>0</v>
      </c>
      <c r="M8" s="14">
        <v>0</v>
      </c>
      <c r="N8" s="14">
        <v>0</v>
      </c>
      <c r="O8" s="14">
        <f>50-(I8*$O$66)+$O$66</f>
        <v>40.677966101694913</v>
      </c>
      <c r="P8" s="14">
        <f t="shared" si="0"/>
        <v>0</v>
      </c>
      <c r="Q8" s="14">
        <f t="shared" si="1"/>
        <v>0</v>
      </c>
      <c r="R8" s="41">
        <f t="shared" si="2"/>
        <v>40.677966101694913</v>
      </c>
      <c r="S8" s="32"/>
      <c r="T8" s="38">
        <v>9</v>
      </c>
      <c r="U8" s="38">
        <v>5</v>
      </c>
      <c r="V8" s="48"/>
      <c r="W8" s="26">
        <v>0</v>
      </c>
      <c r="X8" s="26">
        <f t="shared" si="3"/>
        <v>79.487179487179489</v>
      </c>
      <c r="Y8" s="26">
        <f t="shared" si="4"/>
        <v>85.18518518518519</v>
      </c>
      <c r="Z8" s="26">
        <f t="shared" si="5"/>
        <v>0</v>
      </c>
      <c r="AA8" s="41">
        <f t="shared" si="6"/>
        <v>164.67236467236467</v>
      </c>
      <c r="AB8" s="67"/>
      <c r="AC8" s="67">
        <f t="shared" si="7"/>
        <v>0</v>
      </c>
      <c r="AD8" s="32"/>
      <c r="AE8" s="14"/>
      <c r="AF8" s="31"/>
      <c r="AG8" s="14"/>
      <c r="AH8" s="31"/>
      <c r="AI8" s="26"/>
      <c r="AJ8" s="31"/>
      <c r="AK8" s="14"/>
      <c r="AL8" s="31"/>
      <c r="AM8" s="14"/>
      <c r="AN8" s="31"/>
      <c r="AO8" s="26"/>
      <c r="AP8" s="31"/>
      <c r="AQ8" s="26"/>
      <c r="AR8" s="31"/>
      <c r="AS8" s="26"/>
      <c r="AT8" s="43">
        <f t="shared" si="8"/>
        <v>0</v>
      </c>
      <c r="AU8" s="46">
        <f t="shared" si="9"/>
        <v>205.35033077405959</v>
      </c>
    </row>
    <row r="9" spans="1:48" x14ac:dyDescent="0.25">
      <c r="A9" s="3">
        <v>5</v>
      </c>
      <c r="B9" s="15" t="s">
        <v>124</v>
      </c>
      <c r="C9" s="15" t="s">
        <v>53</v>
      </c>
      <c r="D9" s="15">
        <v>2003</v>
      </c>
      <c r="E9" s="1" t="s">
        <v>139</v>
      </c>
      <c r="F9" s="2">
        <v>5</v>
      </c>
      <c r="G9" s="2"/>
      <c r="H9" s="38"/>
      <c r="I9" s="38">
        <v>41</v>
      </c>
      <c r="J9" s="38"/>
      <c r="K9" s="38"/>
      <c r="L9" s="14">
        <f>50-(F9*$L$66)+$L$66</f>
        <v>33.333333333333329</v>
      </c>
      <c r="M9" s="14">
        <v>0</v>
      </c>
      <c r="N9" s="14">
        <v>0</v>
      </c>
      <c r="O9" s="14">
        <f>50-(I9*$O$66)+$O$66</f>
        <v>16.101694915254235</v>
      </c>
      <c r="P9" s="14">
        <f t="shared" si="0"/>
        <v>0</v>
      </c>
      <c r="Q9" s="14">
        <f t="shared" si="1"/>
        <v>0</v>
      </c>
      <c r="R9" s="41">
        <f t="shared" si="2"/>
        <v>33.333333333333329</v>
      </c>
      <c r="S9" s="32">
        <v>5</v>
      </c>
      <c r="T9" s="38">
        <v>16</v>
      </c>
      <c r="U9" s="38">
        <v>18</v>
      </c>
      <c r="V9" s="48"/>
      <c r="W9" s="26">
        <f>100-(S9*$W$66)+$W$66</f>
        <v>85.18518518518519</v>
      </c>
      <c r="X9" s="26">
        <f t="shared" si="3"/>
        <v>61.538461538461533</v>
      </c>
      <c r="Y9" s="26">
        <f t="shared" si="4"/>
        <v>37.037037037037031</v>
      </c>
      <c r="Z9" s="26">
        <f t="shared" si="5"/>
        <v>0</v>
      </c>
      <c r="AA9" s="41">
        <f t="shared" si="6"/>
        <v>146.72364672364671</v>
      </c>
      <c r="AB9" s="67"/>
      <c r="AC9" s="67">
        <f t="shared" si="7"/>
        <v>0</v>
      </c>
      <c r="AD9" s="32"/>
      <c r="AE9" s="14"/>
      <c r="AF9" s="31"/>
      <c r="AG9" s="14"/>
      <c r="AH9" s="31"/>
      <c r="AI9" s="26"/>
      <c r="AJ9" s="31"/>
      <c r="AK9" s="14"/>
      <c r="AL9" s="31">
        <v>9</v>
      </c>
      <c r="AM9" s="14">
        <f>25-(AL9*$AM$66)+$AM$66</f>
        <v>17.592592592592592</v>
      </c>
      <c r="AN9" s="31">
        <v>22</v>
      </c>
      <c r="AO9" s="26">
        <f>25-(AN9*$AO$66)+$AO$66</f>
        <v>6.2500000000000009</v>
      </c>
      <c r="AP9" s="31"/>
      <c r="AQ9" s="26"/>
      <c r="AR9" s="31"/>
      <c r="AS9" s="26"/>
      <c r="AT9" s="43">
        <f t="shared" si="8"/>
        <v>17.592592592592592</v>
      </c>
      <c r="AU9" s="46">
        <f t="shared" si="9"/>
        <v>197.6495726495726</v>
      </c>
    </row>
    <row r="10" spans="1:48" x14ac:dyDescent="0.25">
      <c r="A10" s="3">
        <v>6</v>
      </c>
      <c r="B10" s="1" t="s">
        <v>86</v>
      </c>
      <c r="C10" s="1" t="s">
        <v>103</v>
      </c>
      <c r="D10" s="1">
        <v>1997</v>
      </c>
      <c r="E10" s="1" t="s">
        <v>13</v>
      </c>
      <c r="F10" s="2"/>
      <c r="G10" s="2"/>
      <c r="H10" s="38">
        <v>2</v>
      </c>
      <c r="I10" s="38"/>
      <c r="J10" s="38"/>
      <c r="K10" s="38"/>
      <c r="L10" s="14">
        <v>0</v>
      </c>
      <c r="M10" s="14">
        <v>0</v>
      </c>
      <c r="N10" s="14">
        <f>50-(H10*$N$66)+$N$66</f>
        <v>47.916666666666671</v>
      </c>
      <c r="O10" s="14">
        <v>0</v>
      </c>
      <c r="P10" s="14">
        <f t="shared" si="0"/>
        <v>0</v>
      </c>
      <c r="Q10" s="14">
        <f t="shared" si="1"/>
        <v>0</v>
      </c>
      <c r="R10" s="41">
        <f t="shared" si="2"/>
        <v>47.916666666666671</v>
      </c>
      <c r="S10" s="32"/>
      <c r="T10" s="38">
        <v>15</v>
      </c>
      <c r="U10" s="38">
        <v>6</v>
      </c>
      <c r="V10" s="48"/>
      <c r="W10" s="26">
        <v>0</v>
      </c>
      <c r="X10" s="26">
        <f t="shared" si="3"/>
        <v>64.102564102564102</v>
      </c>
      <c r="Y10" s="26">
        <f t="shared" si="4"/>
        <v>81.481481481481481</v>
      </c>
      <c r="Z10" s="26">
        <f t="shared" si="5"/>
        <v>0</v>
      </c>
      <c r="AA10" s="41">
        <f t="shared" si="6"/>
        <v>145.58404558404558</v>
      </c>
      <c r="AB10" s="67"/>
      <c r="AC10" s="67">
        <f t="shared" si="7"/>
        <v>0</v>
      </c>
      <c r="AD10" s="32"/>
      <c r="AE10" s="14"/>
      <c r="AF10" s="31"/>
      <c r="AG10" s="14"/>
      <c r="AH10" s="31"/>
      <c r="AI10" s="26"/>
      <c r="AJ10" s="31"/>
      <c r="AK10" s="14"/>
      <c r="AL10" s="31"/>
      <c r="AM10" s="14"/>
      <c r="AN10" s="31"/>
      <c r="AO10" s="14"/>
      <c r="AP10" s="31"/>
      <c r="AQ10" s="26"/>
      <c r="AR10" s="31"/>
      <c r="AS10" s="26"/>
      <c r="AT10" s="43">
        <f t="shared" si="8"/>
        <v>0</v>
      </c>
      <c r="AU10" s="46">
        <f t="shared" si="9"/>
        <v>193.50071225071224</v>
      </c>
    </row>
    <row r="11" spans="1:48" x14ac:dyDescent="0.25">
      <c r="A11" s="3">
        <v>7</v>
      </c>
      <c r="B11" s="1" t="s">
        <v>58</v>
      </c>
      <c r="C11" s="1" t="s">
        <v>53</v>
      </c>
      <c r="D11" s="1">
        <v>2002</v>
      </c>
      <c r="E11" s="1" t="s">
        <v>199</v>
      </c>
      <c r="F11" s="2"/>
      <c r="G11" s="2"/>
      <c r="H11" s="38"/>
      <c r="I11" s="38">
        <v>40</v>
      </c>
      <c r="J11" s="38"/>
      <c r="K11" s="38"/>
      <c r="L11" s="14">
        <v>0</v>
      </c>
      <c r="M11" s="14">
        <v>0</v>
      </c>
      <c r="N11" s="14">
        <v>0</v>
      </c>
      <c r="O11" s="14">
        <f>50-(I11*$O$66)+$O$66</f>
        <v>16.949152542372886</v>
      </c>
      <c r="P11" s="14">
        <f t="shared" si="0"/>
        <v>0</v>
      </c>
      <c r="Q11" s="14">
        <f t="shared" si="1"/>
        <v>0</v>
      </c>
      <c r="R11" s="41">
        <f t="shared" si="2"/>
        <v>16.949152542372886</v>
      </c>
      <c r="S11" s="32">
        <v>8</v>
      </c>
      <c r="T11" s="38">
        <v>13</v>
      </c>
      <c r="U11" s="38">
        <v>8</v>
      </c>
      <c r="V11" s="31"/>
      <c r="W11" s="26">
        <f t="shared" ref="W11:W16" si="10">100-(S11*$W$66)+$W$66</f>
        <v>74.074074074074076</v>
      </c>
      <c r="X11" s="26">
        <f t="shared" si="3"/>
        <v>69.230769230769226</v>
      </c>
      <c r="Y11" s="26">
        <f t="shared" si="4"/>
        <v>74.074074074074076</v>
      </c>
      <c r="Z11" s="26">
        <f t="shared" si="5"/>
        <v>0</v>
      </c>
      <c r="AA11" s="41">
        <f t="shared" si="6"/>
        <v>148.14814814814815</v>
      </c>
      <c r="AB11" s="67"/>
      <c r="AC11" s="67">
        <f t="shared" si="7"/>
        <v>0</v>
      </c>
      <c r="AD11" s="32"/>
      <c r="AE11" s="14"/>
      <c r="AF11" s="31"/>
      <c r="AG11" s="14"/>
      <c r="AH11" s="31"/>
      <c r="AI11" s="26"/>
      <c r="AJ11" s="31"/>
      <c r="AK11" s="14"/>
      <c r="AL11" s="31">
        <v>3</v>
      </c>
      <c r="AM11" s="14">
        <f>25-(AL11*$AM$66)+$AM$66</f>
        <v>23.148148148148149</v>
      </c>
      <c r="AN11" s="31"/>
      <c r="AO11" s="26"/>
      <c r="AP11" s="31"/>
      <c r="AQ11" s="26"/>
      <c r="AR11" s="31"/>
      <c r="AS11" s="26"/>
      <c r="AT11" s="43">
        <f t="shared" si="8"/>
        <v>23.148148148148149</v>
      </c>
      <c r="AU11" s="46">
        <f t="shared" si="9"/>
        <v>188.24544883866918</v>
      </c>
    </row>
    <row r="12" spans="1:48" x14ac:dyDescent="0.25">
      <c r="A12" s="3">
        <v>8</v>
      </c>
      <c r="B12" s="1" t="s">
        <v>65</v>
      </c>
      <c r="C12" s="1" t="s">
        <v>53</v>
      </c>
      <c r="D12" s="1">
        <v>2003</v>
      </c>
      <c r="E12" s="1" t="s">
        <v>372</v>
      </c>
      <c r="F12" s="2">
        <v>4</v>
      </c>
      <c r="G12" s="2"/>
      <c r="H12" s="38"/>
      <c r="I12" s="38">
        <v>31</v>
      </c>
      <c r="J12" s="38"/>
      <c r="K12" s="38"/>
      <c r="L12" s="14">
        <f>50-(F12*$L$66)+$L$66</f>
        <v>37.499999999999993</v>
      </c>
      <c r="M12" s="14">
        <v>0</v>
      </c>
      <c r="N12" s="14">
        <v>0</v>
      </c>
      <c r="O12" s="14">
        <f>50-(I12*$O$66)+$O$66</f>
        <v>24.576271186440678</v>
      </c>
      <c r="P12" s="14">
        <f t="shared" si="0"/>
        <v>0</v>
      </c>
      <c r="Q12" s="14">
        <f t="shared" si="1"/>
        <v>0</v>
      </c>
      <c r="R12" s="41">
        <f t="shared" si="2"/>
        <v>37.499999999999993</v>
      </c>
      <c r="S12" s="32">
        <v>10</v>
      </c>
      <c r="T12" s="38">
        <v>17</v>
      </c>
      <c r="U12" s="38">
        <v>11</v>
      </c>
      <c r="V12" s="31"/>
      <c r="W12" s="26">
        <f t="shared" si="10"/>
        <v>66.666666666666671</v>
      </c>
      <c r="X12" s="26">
        <f t="shared" si="3"/>
        <v>58.974358974358971</v>
      </c>
      <c r="Y12" s="26">
        <f t="shared" si="4"/>
        <v>62.962962962962962</v>
      </c>
      <c r="Z12" s="26">
        <f t="shared" si="5"/>
        <v>0</v>
      </c>
      <c r="AA12" s="41">
        <f t="shared" si="6"/>
        <v>129.62962962962962</v>
      </c>
      <c r="AB12" s="67"/>
      <c r="AC12" s="67">
        <f t="shared" si="7"/>
        <v>0</v>
      </c>
      <c r="AD12" s="32"/>
      <c r="AE12" s="14"/>
      <c r="AF12" s="31"/>
      <c r="AG12" s="14"/>
      <c r="AH12" s="31"/>
      <c r="AI12" s="26"/>
      <c r="AJ12" s="31"/>
      <c r="AK12" s="14"/>
      <c r="AL12" s="31">
        <v>6</v>
      </c>
      <c r="AM12" s="14">
        <f>25-(AL12*$AM$66)+$AM$66</f>
        <v>20.37037037037037</v>
      </c>
      <c r="AN12" s="31"/>
      <c r="AO12" s="26"/>
      <c r="AP12" s="31"/>
      <c r="AQ12" s="26"/>
      <c r="AR12" s="31"/>
      <c r="AS12" s="26"/>
      <c r="AT12" s="43">
        <f t="shared" si="8"/>
        <v>20.37037037037037</v>
      </c>
      <c r="AU12" s="46">
        <f t="shared" si="9"/>
        <v>187.5</v>
      </c>
    </row>
    <row r="13" spans="1:48" x14ac:dyDescent="0.25">
      <c r="A13" s="3">
        <v>9</v>
      </c>
      <c r="B13" s="15" t="s">
        <v>107</v>
      </c>
      <c r="C13" s="15" t="s">
        <v>53</v>
      </c>
      <c r="D13" s="15">
        <v>2002</v>
      </c>
      <c r="E13" s="1" t="s">
        <v>19</v>
      </c>
      <c r="F13" s="2"/>
      <c r="G13" s="2"/>
      <c r="H13" s="69"/>
      <c r="I13" s="38"/>
      <c r="J13" s="38"/>
      <c r="K13" s="38"/>
      <c r="L13" s="14">
        <v>0</v>
      </c>
      <c r="M13" s="14">
        <v>0</v>
      </c>
      <c r="N13" s="14">
        <v>0</v>
      </c>
      <c r="O13" s="14">
        <v>0</v>
      </c>
      <c r="P13" s="14">
        <f t="shared" si="0"/>
        <v>0</v>
      </c>
      <c r="Q13" s="14">
        <f t="shared" si="1"/>
        <v>0</v>
      </c>
      <c r="R13" s="41">
        <f t="shared" si="2"/>
        <v>0</v>
      </c>
      <c r="S13" s="32">
        <v>6</v>
      </c>
      <c r="T13" s="38">
        <v>3</v>
      </c>
      <c r="U13" s="38">
        <v>3</v>
      </c>
      <c r="V13" s="48"/>
      <c r="W13" s="26">
        <f t="shared" si="10"/>
        <v>81.481481481481481</v>
      </c>
      <c r="X13" s="26">
        <f t="shared" si="3"/>
        <v>94.871794871794876</v>
      </c>
      <c r="Y13" s="26">
        <f t="shared" si="4"/>
        <v>92.592592592592595</v>
      </c>
      <c r="Z13" s="26">
        <f t="shared" si="5"/>
        <v>0</v>
      </c>
      <c r="AA13" s="41">
        <f t="shared" si="6"/>
        <v>187.46438746438747</v>
      </c>
      <c r="AB13" s="67"/>
      <c r="AC13" s="67">
        <f t="shared" si="7"/>
        <v>0</v>
      </c>
      <c r="AD13" s="32"/>
      <c r="AE13" s="14"/>
      <c r="AF13" s="31"/>
      <c r="AG13" s="14"/>
      <c r="AH13" s="31"/>
      <c r="AI13" s="26"/>
      <c r="AJ13" s="31"/>
      <c r="AK13" s="14"/>
      <c r="AL13" s="31"/>
      <c r="AM13" s="14"/>
      <c r="AN13" s="31"/>
      <c r="AO13" s="26"/>
      <c r="AP13" s="31"/>
      <c r="AQ13" s="14"/>
      <c r="AR13" s="31"/>
      <c r="AS13" s="26"/>
      <c r="AT13" s="43">
        <f t="shared" si="8"/>
        <v>0</v>
      </c>
      <c r="AU13" s="46">
        <f t="shared" si="9"/>
        <v>187.46438746438747</v>
      </c>
    </row>
    <row r="14" spans="1:48" x14ac:dyDescent="0.25">
      <c r="A14" s="3">
        <v>10</v>
      </c>
      <c r="B14" s="1" t="s">
        <v>56</v>
      </c>
      <c r="C14" s="1" t="s">
        <v>52</v>
      </c>
      <c r="D14" s="1">
        <v>2000</v>
      </c>
      <c r="E14" s="3" t="s">
        <v>121</v>
      </c>
      <c r="F14" s="2">
        <v>3</v>
      </c>
      <c r="G14" s="2">
        <v>3</v>
      </c>
      <c r="H14" s="38"/>
      <c r="I14" s="38"/>
      <c r="J14" s="38"/>
      <c r="K14" s="38"/>
      <c r="L14" s="14">
        <f>50-(F14*$L$66)+$L$66</f>
        <v>41.666666666666664</v>
      </c>
      <c r="M14" s="14">
        <f>50-(G14*$M$66)+$M$66</f>
        <v>43.333333333333336</v>
      </c>
      <c r="N14" s="14">
        <v>0</v>
      </c>
      <c r="O14" s="14">
        <v>0</v>
      </c>
      <c r="P14" s="14">
        <f t="shared" si="0"/>
        <v>0</v>
      </c>
      <c r="Q14" s="14">
        <f t="shared" si="1"/>
        <v>0</v>
      </c>
      <c r="R14" s="41">
        <f t="shared" si="2"/>
        <v>43.333333333333336</v>
      </c>
      <c r="S14" s="32">
        <v>7</v>
      </c>
      <c r="T14" s="38">
        <v>25</v>
      </c>
      <c r="U14" s="38"/>
      <c r="V14" s="31"/>
      <c r="W14" s="26">
        <f t="shared" si="10"/>
        <v>77.777777777777786</v>
      </c>
      <c r="X14" s="26">
        <f t="shared" si="3"/>
        <v>38.46153846153846</v>
      </c>
      <c r="Y14" s="26">
        <v>0</v>
      </c>
      <c r="Z14" s="26">
        <f t="shared" si="5"/>
        <v>0</v>
      </c>
      <c r="AA14" s="41">
        <f t="shared" si="6"/>
        <v>116.23931623931625</v>
      </c>
      <c r="AB14" s="67"/>
      <c r="AC14" s="67">
        <f t="shared" si="7"/>
        <v>0</v>
      </c>
      <c r="AD14" s="32"/>
      <c r="AE14" s="14"/>
      <c r="AF14" s="31"/>
      <c r="AG14" s="14"/>
      <c r="AH14" s="31">
        <v>2</v>
      </c>
      <c r="AI14" s="26">
        <f>25-(AH14*$AI$66)+$AI$66</f>
        <v>23.076923076923077</v>
      </c>
      <c r="AJ14" s="31"/>
      <c r="AK14" s="14"/>
      <c r="AL14" s="31"/>
      <c r="AM14" s="14"/>
      <c r="AN14" s="31"/>
      <c r="AO14" s="26"/>
      <c r="AP14" s="31"/>
      <c r="AQ14" s="26"/>
      <c r="AR14" s="31"/>
      <c r="AS14" s="26"/>
      <c r="AT14" s="43">
        <f t="shared" si="8"/>
        <v>23.076923076923077</v>
      </c>
      <c r="AU14" s="46">
        <f t="shared" si="9"/>
        <v>182.64957264957266</v>
      </c>
    </row>
    <row r="15" spans="1:48" x14ac:dyDescent="0.25">
      <c r="A15" s="3">
        <v>11</v>
      </c>
      <c r="B15" s="16" t="s">
        <v>70</v>
      </c>
      <c r="C15" s="15" t="s">
        <v>103</v>
      </c>
      <c r="D15" s="15">
        <v>1996</v>
      </c>
      <c r="E15" s="1" t="s">
        <v>14</v>
      </c>
      <c r="F15" s="2"/>
      <c r="G15" s="2"/>
      <c r="H15" s="38"/>
      <c r="I15" s="38"/>
      <c r="J15" s="38"/>
      <c r="K15" s="38"/>
      <c r="L15" s="14">
        <v>0</v>
      </c>
      <c r="M15" s="14">
        <v>0</v>
      </c>
      <c r="N15" s="14">
        <v>0</v>
      </c>
      <c r="O15" s="14">
        <v>0</v>
      </c>
      <c r="P15" s="14">
        <f t="shared" si="0"/>
        <v>0</v>
      </c>
      <c r="Q15" s="14">
        <f t="shared" si="1"/>
        <v>0</v>
      </c>
      <c r="R15" s="41">
        <f t="shared" si="2"/>
        <v>0</v>
      </c>
      <c r="S15" s="32">
        <v>4</v>
      </c>
      <c r="T15" s="38">
        <v>10</v>
      </c>
      <c r="U15" s="38"/>
      <c r="V15" s="48"/>
      <c r="W15" s="26">
        <f t="shared" si="10"/>
        <v>88.8888888888889</v>
      </c>
      <c r="X15" s="26">
        <f t="shared" si="3"/>
        <v>76.923076923076934</v>
      </c>
      <c r="Y15" s="26">
        <v>0</v>
      </c>
      <c r="Z15" s="26">
        <f t="shared" si="5"/>
        <v>0</v>
      </c>
      <c r="AA15" s="41">
        <f t="shared" si="6"/>
        <v>165.81196581196582</v>
      </c>
      <c r="AB15" s="67"/>
      <c r="AC15" s="67">
        <f t="shared" si="7"/>
        <v>0</v>
      </c>
      <c r="AD15" s="32"/>
      <c r="AE15" s="14"/>
      <c r="AF15" s="31"/>
      <c r="AG15" s="14"/>
      <c r="AH15" s="31"/>
      <c r="AI15" s="26"/>
      <c r="AJ15" s="31"/>
      <c r="AK15" s="14"/>
      <c r="AL15" s="31">
        <v>23</v>
      </c>
      <c r="AM15" s="14">
        <f>25-(AL15*$AM$66)+$AM$66</f>
        <v>4.629629629629628</v>
      </c>
      <c r="AN15" s="31"/>
      <c r="AO15" s="26"/>
      <c r="AP15" s="31"/>
      <c r="AQ15" s="14"/>
      <c r="AR15" s="31"/>
      <c r="AS15" s="26"/>
      <c r="AT15" s="43">
        <f t="shared" si="8"/>
        <v>4.629629629629628</v>
      </c>
      <c r="AU15" s="46">
        <f t="shared" si="9"/>
        <v>170.44159544159544</v>
      </c>
    </row>
    <row r="16" spans="1:48" x14ac:dyDescent="0.25">
      <c r="A16" s="3">
        <v>12</v>
      </c>
      <c r="B16" s="1" t="s">
        <v>67</v>
      </c>
      <c r="C16" s="1" t="s">
        <v>53</v>
      </c>
      <c r="D16" s="1">
        <v>2002</v>
      </c>
      <c r="E16" s="1" t="s">
        <v>372</v>
      </c>
      <c r="F16" s="2">
        <v>2</v>
      </c>
      <c r="G16" s="2"/>
      <c r="H16" s="38"/>
      <c r="I16" s="38">
        <v>16</v>
      </c>
      <c r="J16" s="38"/>
      <c r="K16" s="38"/>
      <c r="L16" s="14">
        <f>50-(F16*$L$66)+$L$66</f>
        <v>45.833333333333329</v>
      </c>
      <c r="M16" s="14">
        <v>0</v>
      </c>
      <c r="N16" s="14">
        <v>0</v>
      </c>
      <c r="O16" s="14">
        <f>50-(I16*$O$66)+$O$66</f>
        <v>37.288135593220339</v>
      </c>
      <c r="P16" s="14">
        <f t="shared" si="0"/>
        <v>0</v>
      </c>
      <c r="Q16" s="14">
        <f t="shared" si="1"/>
        <v>0</v>
      </c>
      <c r="R16" s="41">
        <f t="shared" si="2"/>
        <v>45.833333333333329</v>
      </c>
      <c r="S16" s="32">
        <v>11</v>
      </c>
      <c r="T16" s="38">
        <v>19</v>
      </c>
      <c r="U16" s="38"/>
      <c r="V16" s="31"/>
      <c r="W16" s="26">
        <f t="shared" si="10"/>
        <v>62.962962962962962</v>
      </c>
      <c r="X16" s="26">
        <f t="shared" si="3"/>
        <v>53.84615384615384</v>
      </c>
      <c r="Y16" s="26">
        <v>0</v>
      </c>
      <c r="Z16" s="26">
        <f t="shared" si="5"/>
        <v>0</v>
      </c>
      <c r="AA16" s="41">
        <f t="shared" si="6"/>
        <v>116.8091168091168</v>
      </c>
      <c r="AB16" s="67"/>
      <c r="AC16" s="67">
        <f t="shared" si="7"/>
        <v>0</v>
      </c>
      <c r="AD16" s="32"/>
      <c r="AE16" s="14"/>
      <c r="AF16" s="31"/>
      <c r="AG16" s="14"/>
      <c r="AH16" s="31"/>
      <c r="AI16" s="26"/>
      <c r="AJ16" s="31"/>
      <c r="AK16" s="14"/>
      <c r="AL16" s="31"/>
      <c r="AM16" s="14"/>
      <c r="AN16" s="31"/>
      <c r="AO16" s="26"/>
      <c r="AP16" s="31"/>
      <c r="AQ16" s="26"/>
      <c r="AR16" s="31"/>
      <c r="AS16" s="26"/>
      <c r="AT16" s="43">
        <f t="shared" si="8"/>
        <v>0</v>
      </c>
      <c r="AU16" s="46">
        <f t="shared" si="9"/>
        <v>162.64245014245012</v>
      </c>
    </row>
    <row r="17" spans="1:47" x14ac:dyDescent="0.25">
      <c r="A17" s="3">
        <v>13</v>
      </c>
      <c r="B17" s="1" t="s">
        <v>78</v>
      </c>
      <c r="C17" s="1" t="s">
        <v>103</v>
      </c>
      <c r="D17" s="1">
        <v>1996</v>
      </c>
      <c r="E17" s="1" t="s">
        <v>11</v>
      </c>
      <c r="F17" s="2"/>
      <c r="G17" s="2"/>
      <c r="H17" s="38"/>
      <c r="I17" s="38"/>
      <c r="J17" s="38"/>
      <c r="K17" s="38"/>
      <c r="L17" s="14">
        <v>0</v>
      </c>
      <c r="M17" s="14">
        <v>0</v>
      </c>
      <c r="N17" s="14">
        <v>0</v>
      </c>
      <c r="O17" s="14">
        <v>0</v>
      </c>
      <c r="P17" s="14">
        <f t="shared" si="0"/>
        <v>0</v>
      </c>
      <c r="Q17" s="14">
        <f t="shared" si="1"/>
        <v>0</v>
      </c>
      <c r="R17" s="41">
        <f t="shared" si="2"/>
        <v>0</v>
      </c>
      <c r="S17" s="32"/>
      <c r="T17" s="38">
        <v>5</v>
      </c>
      <c r="U17" s="38">
        <v>9</v>
      </c>
      <c r="V17" s="48"/>
      <c r="W17" s="26">
        <v>0</v>
      </c>
      <c r="X17" s="26">
        <f t="shared" si="3"/>
        <v>89.743589743589752</v>
      </c>
      <c r="Y17" s="26">
        <f>100-(U17*$Y$66)+$Y$66</f>
        <v>70.370370370370367</v>
      </c>
      <c r="Z17" s="26">
        <f t="shared" si="5"/>
        <v>0</v>
      </c>
      <c r="AA17" s="41">
        <f t="shared" si="6"/>
        <v>160.1139601139601</v>
      </c>
      <c r="AB17" s="67"/>
      <c r="AC17" s="67">
        <f t="shared" si="7"/>
        <v>0</v>
      </c>
      <c r="AD17" s="32"/>
      <c r="AE17" s="14"/>
      <c r="AF17" s="31"/>
      <c r="AG17" s="14"/>
      <c r="AH17" s="31"/>
      <c r="AI17" s="14"/>
      <c r="AJ17" s="31"/>
      <c r="AK17" s="14"/>
      <c r="AL17" s="31"/>
      <c r="AM17" s="14"/>
      <c r="AN17" s="31"/>
      <c r="AO17" s="26"/>
      <c r="AP17" s="31"/>
      <c r="AQ17" s="26"/>
      <c r="AR17" s="31"/>
      <c r="AS17" s="26"/>
      <c r="AT17" s="43">
        <f t="shared" si="8"/>
        <v>0</v>
      </c>
      <c r="AU17" s="46">
        <f t="shared" si="9"/>
        <v>160.1139601139601</v>
      </c>
    </row>
    <row r="18" spans="1:47" x14ac:dyDescent="0.25">
      <c r="A18" s="3">
        <v>14</v>
      </c>
      <c r="B18" s="1" t="s">
        <v>59</v>
      </c>
      <c r="C18" s="1" t="s">
        <v>52</v>
      </c>
      <c r="D18" s="1">
        <v>2001</v>
      </c>
      <c r="E18" s="1" t="s">
        <v>20</v>
      </c>
      <c r="F18" s="2">
        <v>6</v>
      </c>
      <c r="G18" s="2">
        <v>1</v>
      </c>
      <c r="H18" s="38"/>
      <c r="I18" s="38"/>
      <c r="J18" s="38"/>
      <c r="K18" s="38"/>
      <c r="L18" s="14">
        <f>50-(F18*$L$66)+$L$66</f>
        <v>29.166666666666668</v>
      </c>
      <c r="M18" s="14">
        <f>50-(G18*$M$66)+$M$66</f>
        <v>50</v>
      </c>
      <c r="N18" s="14">
        <v>0</v>
      </c>
      <c r="O18" s="14">
        <v>0</v>
      </c>
      <c r="P18" s="14">
        <f t="shared" si="0"/>
        <v>0</v>
      </c>
      <c r="Q18" s="14">
        <f t="shared" si="1"/>
        <v>0</v>
      </c>
      <c r="R18" s="41">
        <f t="shared" si="2"/>
        <v>50</v>
      </c>
      <c r="S18" s="32"/>
      <c r="T18" s="38">
        <v>7</v>
      </c>
      <c r="U18" s="38"/>
      <c r="V18" s="31"/>
      <c r="W18" s="26">
        <v>0</v>
      </c>
      <c r="X18" s="26">
        <f t="shared" si="3"/>
        <v>84.615384615384613</v>
      </c>
      <c r="Y18" s="26">
        <v>0</v>
      </c>
      <c r="Z18" s="26">
        <f t="shared" si="5"/>
        <v>0</v>
      </c>
      <c r="AA18" s="41">
        <f t="shared" si="6"/>
        <v>84.615384615384613</v>
      </c>
      <c r="AB18" s="67"/>
      <c r="AC18" s="67">
        <f t="shared" si="7"/>
        <v>0</v>
      </c>
      <c r="AD18" s="32">
        <v>1</v>
      </c>
      <c r="AE18" s="14">
        <f>25-(AD18*$AE$66)+$AE$66</f>
        <v>25</v>
      </c>
      <c r="AF18" s="31">
        <v>2</v>
      </c>
      <c r="AG18" s="14">
        <f>25-(AF18*$AG$66)+$AG$66</f>
        <v>23.076923076923077</v>
      </c>
      <c r="AH18" s="31">
        <v>1</v>
      </c>
      <c r="AI18" s="14">
        <f>25-(AH18*$AI$66)+$AI$66</f>
        <v>25</v>
      </c>
      <c r="AJ18" s="31"/>
      <c r="AK18" s="14"/>
      <c r="AL18" s="31"/>
      <c r="AM18" s="14"/>
      <c r="AN18" s="31"/>
      <c r="AO18" s="26"/>
      <c r="AP18" s="31"/>
      <c r="AQ18" s="26"/>
      <c r="AR18" s="31"/>
      <c r="AS18" s="26"/>
      <c r="AT18" s="43">
        <f t="shared" si="8"/>
        <v>25</v>
      </c>
      <c r="AU18" s="46">
        <f t="shared" si="9"/>
        <v>159.61538461538461</v>
      </c>
    </row>
    <row r="19" spans="1:47" x14ac:dyDescent="0.25">
      <c r="A19" s="3">
        <v>15</v>
      </c>
      <c r="B19" s="3" t="s">
        <v>63</v>
      </c>
      <c r="C19" s="3" t="s">
        <v>52</v>
      </c>
      <c r="D19" s="3">
        <v>2000</v>
      </c>
      <c r="E19" s="3" t="s">
        <v>121</v>
      </c>
      <c r="F19" s="2">
        <v>1</v>
      </c>
      <c r="G19" s="2">
        <v>10</v>
      </c>
      <c r="H19" s="38"/>
      <c r="I19" s="38"/>
      <c r="J19" s="38"/>
      <c r="K19" s="38"/>
      <c r="L19" s="14">
        <f>50-(F19*$L$66)+$L$66</f>
        <v>50</v>
      </c>
      <c r="M19" s="14">
        <f>50-(G19*$M$66)+$M$66</f>
        <v>19.999999999999996</v>
      </c>
      <c r="N19" s="14">
        <v>0</v>
      </c>
      <c r="O19" s="14">
        <v>0</v>
      </c>
      <c r="P19" s="14">
        <f t="shared" si="0"/>
        <v>0</v>
      </c>
      <c r="Q19" s="14">
        <f t="shared" si="1"/>
        <v>0</v>
      </c>
      <c r="R19" s="41">
        <f t="shared" si="2"/>
        <v>50</v>
      </c>
      <c r="S19" s="32">
        <v>12</v>
      </c>
      <c r="T19" s="38">
        <v>32</v>
      </c>
      <c r="U19" s="38"/>
      <c r="V19" s="31"/>
      <c r="W19" s="26">
        <f>100-(S19*$W$66)+$W$66</f>
        <v>59.25925925925926</v>
      </c>
      <c r="X19" s="26">
        <f t="shared" si="3"/>
        <v>20.512820512820507</v>
      </c>
      <c r="Y19" s="26">
        <v>0</v>
      </c>
      <c r="Z19" s="26">
        <f t="shared" si="5"/>
        <v>0</v>
      </c>
      <c r="AA19" s="41">
        <f t="shared" si="6"/>
        <v>79.772079772079763</v>
      </c>
      <c r="AB19" s="67"/>
      <c r="AC19" s="67">
        <f t="shared" si="7"/>
        <v>0</v>
      </c>
      <c r="AD19" s="32">
        <v>5</v>
      </c>
      <c r="AE19" s="14">
        <f>25-(AD19*$AE$66)+$AE$66</f>
        <v>17.307692307692307</v>
      </c>
      <c r="AF19" s="31">
        <v>4</v>
      </c>
      <c r="AG19" s="14">
        <f>25-(AF19*$AG$66)+$AG$66</f>
        <v>19.23076923076923</v>
      </c>
      <c r="AH19" s="31">
        <v>5</v>
      </c>
      <c r="AI19" s="14">
        <f>25-(AH19*$AI$66)+$AI$66</f>
        <v>17.307692307692307</v>
      </c>
      <c r="AJ19" s="31"/>
      <c r="AK19" s="14"/>
      <c r="AL19" s="31">
        <v>15</v>
      </c>
      <c r="AM19" s="14">
        <f>25-(AL19*$AM$66)+$AM$66</f>
        <v>12.037037037037036</v>
      </c>
      <c r="AN19" s="31"/>
      <c r="AO19" s="26"/>
      <c r="AP19" s="31"/>
      <c r="AQ19" s="26"/>
      <c r="AR19" s="31"/>
      <c r="AS19" s="26"/>
      <c r="AT19" s="43">
        <f t="shared" si="8"/>
        <v>19.23076923076923</v>
      </c>
      <c r="AU19" s="46">
        <f t="shared" si="9"/>
        <v>149.00284900284899</v>
      </c>
    </row>
    <row r="20" spans="1:47" x14ac:dyDescent="0.25">
      <c r="A20" s="3">
        <v>16</v>
      </c>
      <c r="B20" s="15" t="s">
        <v>102</v>
      </c>
      <c r="C20" s="15" t="s">
        <v>53</v>
      </c>
      <c r="D20" s="15">
        <v>2004</v>
      </c>
      <c r="E20" s="1" t="s">
        <v>19</v>
      </c>
      <c r="F20" s="2"/>
      <c r="G20" s="2"/>
      <c r="H20" s="38"/>
      <c r="I20" s="38"/>
      <c r="J20" s="38"/>
      <c r="K20" s="38"/>
      <c r="L20" s="14">
        <v>0</v>
      </c>
      <c r="M20" s="14">
        <v>0</v>
      </c>
      <c r="N20" s="14">
        <v>0</v>
      </c>
      <c r="O20" s="14">
        <v>0</v>
      </c>
      <c r="P20" s="14">
        <f t="shared" si="0"/>
        <v>0</v>
      </c>
      <c r="Q20" s="14">
        <f t="shared" si="1"/>
        <v>0</v>
      </c>
      <c r="R20" s="41">
        <f t="shared" si="2"/>
        <v>0</v>
      </c>
      <c r="S20" s="32">
        <v>15</v>
      </c>
      <c r="T20" s="38">
        <v>8</v>
      </c>
      <c r="U20" s="38">
        <v>12</v>
      </c>
      <c r="V20" s="48"/>
      <c r="W20" s="26">
        <f>100-(S20*$W$66)+$W$66</f>
        <v>48.148148148148145</v>
      </c>
      <c r="X20" s="26">
        <f t="shared" si="3"/>
        <v>82.051282051282058</v>
      </c>
      <c r="Y20" s="26">
        <f>100-(U20*$Y$66)+$Y$66</f>
        <v>59.25925925925926</v>
      </c>
      <c r="Z20" s="26">
        <f t="shared" si="5"/>
        <v>0</v>
      </c>
      <c r="AA20" s="41">
        <f t="shared" si="6"/>
        <v>141.31054131054131</v>
      </c>
      <c r="AB20" s="67"/>
      <c r="AC20" s="67">
        <f t="shared" si="7"/>
        <v>0</v>
      </c>
      <c r="AD20" s="32"/>
      <c r="AE20" s="14"/>
      <c r="AF20" s="31"/>
      <c r="AG20" s="14"/>
      <c r="AH20" s="31"/>
      <c r="AI20" s="26"/>
      <c r="AJ20" s="31"/>
      <c r="AK20" s="14"/>
      <c r="AL20" s="31"/>
      <c r="AM20" s="14"/>
      <c r="AN20" s="31"/>
      <c r="AO20" s="14"/>
      <c r="AP20" s="31"/>
      <c r="AQ20" s="26"/>
      <c r="AR20" s="31"/>
      <c r="AS20" s="26"/>
      <c r="AT20" s="43">
        <f t="shared" si="8"/>
        <v>0</v>
      </c>
      <c r="AU20" s="46">
        <f t="shared" si="9"/>
        <v>141.31054131054131</v>
      </c>
    </row>
    <row r="21" spans="1:47" x14ac:dyDescent="0.25">
      <c r="A21" s="3">
        <v>17</v>
      </c>
      <c r="B21" s="3" t="s">
        <v>57</v>
      </c>
      <c r="C21" s="3" t="s">
        <v>53</v>
      </c>
      <c r="D21" s="3">
        <v>2002</v>
      </c>
      <c r="E21" s="3" t="s">
        <v>203</v>
      </c>
      <c r="F21" s="2"/>
      <c r="G21" s="2"/>
      <c r="H21" s="38"/>
      <c r="I21" s="38">
        <v>7</v>
      </c>
      <c r="J21" s="38"/>
      <c r="K21" s="38"/>
      <c r="L21" s="14">
        <v>0</v>
      </c>
      <c r="M21" s="14">
        <v>0</v>
      </c>
      <c r="N21" s="14">
        <v>0</v>
      </c>
      <c r="O21" s="14">
        <f>50-(I21*$O$66)+$O$66</f>
        <v>44.915254237288138</v>
      </c>
      <c r="P21" s="14">
        <f t="shared" si="0"/>
        <v>0</v>
      </c>
      <c r="Q21" s="14">
        <f t="shared" si="1"/>
        <v>0</v>
      </c>
      <c r="R21" s="41">
        <f t="shared" si="2"/>
        <v>44.915254237288138</v>
      </c>
      <c r="S21" s="32"/>
      <c r="T21" s="38">
        <v>6</v>
      </c>
      <c r="U21" s="38"/>
      <c r="V21" s="31"/>
      <c r="W21" s="26">
        <v>0</v>
      </c>
      <c r="X21" s="26">
        <f t="shared" si="3"/>
        <v>87.179487179487182</v>
      </c>
      <c r="Y21" s="26">
        <v>0</v>
      </c>
      <c r="Z21" s="26">
        <f t="shared" si="5"/>
        <v>0</v>
      </c>
      <c r="AA21" s="41">
        <f t="shared" si="6"/>
        <v>87.179487179487182</v>
      </c>
      <c r="AB21" s="67"/>
      <c r="AC21" s="67">
        <f t="shared" si="7"/>
        <v>0</v>
      </c>
      <c r="AD21" s="32"/>
      <c r="AE21" s="14"/>
      <c r="AF21" s="31"/>
      <c r="AG21" s="14"/>
      <c r="AH21" s="31"/>
      <c r="AI21" s="26"/>
      <c r="AJ21" s="31"/>
      <c r="AK21" s="14"/>
      <c r="AL21" s="31"/>
      <c r="AM21" s="14"/>
      <c r="AN21" s="31"/>
      <c r="AO21" s="26"/>
      <c r="AP21" s="31"/>
      <c r="AQ21" s="14"/>
      <c r="AR21" s="31"/>
      <c r="AS21" s="26"/>
      <c r="AT21" s="43">
        <f t="shared" si="8"/>
        <v>0</v>
      </c>
      <c r="AU21" s="46">
        <f t="shared" si="9"/>
        <v>132.09474141677532</v>
      </c>
    </row>
    <row r="22" spans="1:47" x14ac:dyDescent="0.25">
      <c r="A22" s="3">
        <v>18</v>
      </c>
      <c r="B22" s="17" t="s">
        <v>101</v>
      </c>
      <c r="C22" s="1" t="s">
        <v>103</v>
      </c>
      <c r="D22" s="1">
        <v>1999</v>
      </c>
      <c r="E22" s="1" t="s">
        <v>8</v>
      </c>
      <c r="F22" s="2"/>
      <c r="G22" s="2"/>
      <c r="H22" s="38"/>
      <c r="I22" s="38"/>
      <c r="J22" s="38"/>
      <c r="K22" s="38"/>
      <c r="L22" s="14">
        <v>0</v>
      </c>
      <c r="M22" s="14">
        <v>0</v>
      </c>
      <c r="N22" s="14">
        <v>0</v>
      </c>
      <c r="O22" s="14">
        <v>0</v>
      </c>
      <c r="P22" s="14">
        <f t="shared" si="0"/>
        <v>0</v>
      </c>
      <c r="Q22" s="14">
        <f t="shared" si="1"/>
        <v>0</v>
      </c>
      <c r="R22" s="41">
        <f t="shared" si="2"/>
        <v>0</v>
      </c>
      <c r="S22" s="32"/>
      <c r="T22" s="38">
        <v>2</v>
      </c>
      <c r="U22" s="38"/>
      <c r="V22" s="48"/>
      <c r="W22" s="26">
        <v>0</v>
      </c>
      <c r="X22" s="26">
        <f t="shared" si="3"/>
        <v>97.435897435897445</v>
      </c>
      <c r="Y22" s="26">
        <v>0</v>
      </c>
      <c r="Z22" s="26">
        <f t="shared" si="5"/>
        <v>0</v>
      </c>
      <c r="AA22" s="41">
        <f t="shared" si="6"/>
        <v>97.435897435897445</v>
      </c>
      <c r="AB22" s="67"/>
      <c r="AC22" s="67">
        <f t="shared" si="7"/>
        <v>0</v>
      </c>
      <c r="AD22" s="32"/>
      <c r="AE22" s="14"/>
      <c r="AF22" s="31"/>
      <c r="AG22" s="14"/>
      <c r="AH22" s="31"/>
      <c r="AI22" s="26"/>
      <c r="AJ22" s="31"/>
      <c r="AK22" s="14"/>
      <c r="AL22" s="31">
        <v>1</v>
      </c>
      <c r="AM22" s="14">
        <f>25-(AL22*$AM$66)+$AM$66</f>
        <v>25</v>
      </c>
      <c r="AN22" s="31"/>
      <c r="AO22" s="26"/>
      <c r="AP22" s="31"/>
      <c r="AQ22" s="26"/>
      <c r="AR22" s="31"/>
      <c r="AS22" s="26"/>
      <c r="AT22" s="43">
        <f t="shared" si="8"/>
        <v>25</v>
      </c>
      <c r="AU22" s="46">
        <f t="shared" si="9"/>
        <v>122.43589743589745</v>
      </c>
    </row>
    <row r="23" spans="1:47" x14ac:dyDescent="0.25">
      <c r="A23" s="3">
        <v>19</v>
      </c>
      <c r="B23" s="3" t="s">
        <v>122</v>
      </c>
      <c r="C23" s="3" t="s">
        <v>53</v>
      </c>
      <c r="D23" s="3">
        <v>2004</v>
      </c>
      <c r="E23" s="3" t="s">
        <v>243</v>
      </c>
      <c r="F23" s="2">
        <v>10</v>
      </c>
      <c r="G23" s="2">
        <v>9</v>
      </c>
      <c r="H23" s="38"/>
      <c r="I23" s="38">
        <v>37</v>
      </c>
      <c r="J23" s="38"/>
      <c r="K23" s="38"/>
      <c r="L23" s="14">
        <f>50-(F23*$L$66)+$L$66</f>
        <v>12.499999999999996</v>
      </c>
      <c r="M23" s="14">
        <f>50-(G23*$M$66)+$M$66</f>
        <v>23.333333333333332</v>
      </c>
      <c r="N23" s="14">
        <v>0</v>
      </c>
      <c r="O23" s="14">
        <f>50-(I23*$O$66)+$O$66</f>
        <v>19.491525423728813</v>
      </c>
      <c r="P23" s="14">
        <f t="shared" si="0"/>
        <v>0</v>
      </c>
      <c r="Q23" s="14">
        <f t="shared" si="1"/>
        <v>0</v>
      </c>
      <c r="R23" s="41">
        <f t="shared" si="2"/>
        <v>23.333333333333332</v>
      </c>
      <c r="S23" s="32">
        <v>19</v>
      </c>
      <c r="T23" s="38">
        <v>23</v>
      </c>
      <c r="U23" s="38"/>
      <c r="V23" s="31"/>
      <c r="W23" s="26">
        <f>100-(S23*$W$66)+$W$66</f>
        <v>33.333333333333336</v>
      </c>
      <c r="X23" s="26">
        <f t="shared" si="3"/>
        <v>43.589743589743584</v>
      </c>
      <c r="Y23" s="26">
        <v>0</v>
      </c>
      <c r="Z23" s="26">
        <f t="shared" si="5"/>
        <v>0</v>
      </c>
      <c r="AA23" s="41">
        <f t="shared" si="6"/>
        <v>76.92307692307692</v>
      </c>
      <c r="AB23" s="67"/>
      <c r="AC23" s="67">
        <f t="shared" si="7"/>
        <v>0</v>
      </c>
      <c r="AD23" s="32">
        <v>7</v>
      </c>
      <c r="AE23" s="14">
        <f>25-(AD23*$AE$66)+$AE$66</f>
        <v>13.461538461538462</v>
      </c>
      <c r="AF23" s="31">
        <v>9</v>
      </c>
      <c r="AG23" s="14">
        <f>25-(AF23*$AG$66)+$AG$66</f>
        <v>9.6153846153846168</v>
      </c>
      <c r="AH23" s="31">
        <v>3</v>
      </c>
      <c r="AI23" s="26">
        <f>25-(AH23*$AI$66)+$AI$66</f>
        <v>21.153846153846153</v>
      </c>
      <c r="AJ23" s="31"/>
      <c r="AK23" s="14"/>
      <c r="AL23" s="31">
        <v>16</v>
      </c>
      <c r="AM23" s="14">
        <f>25-(AL23*$AM$66)+$AM$66</f>
        <v>11.111111111111111</v>
      </c>
      <c r="AN23" s="31"/>
      <c r="AO23" s="14"/>
      <c r="AP23" s="31"/>
      <c r="AQ23" s="14"/>
      <c r="AR23" s="31"/>
      <c r="AS23" s="26"/>
      <c r="AT23" s="43">
        <f t="shared" si="8"/>
        <v>21.153846153846153</v>
      </c>
      <c r="AU23" s="46">
        <f t="shared" si="9"/>
        <v>121.41025641025641</v>
      </c>
    </row>
    <row r="24" spans="1:47" x14ac:dyDescent="0.25">
      <c r="A24" s="3">
        <v>20</v>
      </c>
      <c r="B24" s="1" t="s">
        <v>83</v>
      </c>
      <c r="C24" s="1" t="s">
        <v>53</v>
      </c>
      <c r="D24" s="1">
        <v>2002</v>
      </c>
      <c r="E24" s="1" t="s">
        <v>203</v>
      </c>
      <c r="F24" s="2"/>
      <c r="G24" s="2"/>
      <c r="H24" s="38"/>
      <c r="I24" s="38">
        <v>8</v>
      </c>
      <c r="J24" s="38"/>
      <c r="K24" s="38"/>
      <c r="L24" s="14">
        <v>0</v>
      </c>
      <c r="M24" s="14">
        <v>0</v>
      </c>
      <c r="N24" s="14">
        <v>0</v>
      </c>
      <c r="O24" s="14">
        <f>50-(I24*$O$66)+$O$66</f>
        <v>44.067796610169495</v>
      </c>
      <c r="P24" s="14">
        <f t="shared" si="0"/>
        <v>0</v>
      </c>
      <c r="Q24" s="14">
        <f t="shared" si="1"/>
        <v>0</v>
      </c>
      <c r="R24" s="41">
        <f t="shared" si="2"/>
        <v>44.067796610169495</v>
      </c>
      <c r="S24" s="32">
        <v>9</v>
      </c>
      <c r="T24" s="38"/>
      <c r="U24" s="38"/>
      <c r="V24" s="48"/>
      <c r="W24" s="26">
        <f>100-(S24*$W$66)+$W$66</f>
        <v>70.370370370370367</v>
      </c>
      <c r="X24" s="26">
        <v>0</v>
      </c>
      <c r="Y24" s="26">
        <v>0</v>
      </c>
      <c r="Z24" s="26">
        <f t="shared" si="5"/>
        <v>0</v>
      </c>
      <c r="AA24" s="41">
        <f t="shared" si="6"/>
        <v>70.370370370370367</v>
      </c>
      <c r="AB24" s="67"/>
      <c r="AC24" s="67">
        <f t="shared" si="7"/>
        <v>0</v>
      </c>
      <c r="AD24" s="32"/>
      <c r="AE24" s="14"/>
      <c r="AF24" s="31"/>
      <c r="AG24" s="14"/>
      <c r="AH24" s="31"/>
      <c r="AI24" s="26"/>
      <c r="AJ24" s="31"/>
      <c r="AK24" s="14"/>
      <c r="AL24" s="31"/>
      <c r="AM24" s="14"/>
      <c r="AN24" s="31"/>
      <c r="AO24" s="26"/>
      <c r="AP24" s="31"/>
      <c r="AQ24" s="26"/>
      <c r="AR24" s="31"/>
      <c r="AS24" s="26"/>
      <c r="AT24" s="43">
        <f t="shared" si="8"/>
        <v>0</v>
      </c>
      <c r="AU24" s="46">
        <f t="shared" si="9"/>
        <v>114.43816698053986</v>
      </c>
    </row>
    <row r="25" spans="1:47" x14ac:dyDescent="0.25">
      <c r="A25" s="3">
        <v>21</v>
      </c>
      <c r="B25" s="15" t="s">
        <v>127</v>
      </c>
      <c r="C25" s="15" t="s">
        <v>53</v>
      </c>
      <c r="D25" s="15">
        <v>2002</v>
      </c>
      <c r="E25" s="1" t="s">
        <v>19</v>
      </c>
      <c r="F25" s="2"/>
      <c r="G25" s="2"/>
      <c r="H25" s="38"/>
      <c r="I25" s="38"/>
      <c r="J25" s="38"/>
      <c r="K25" s="38"/>
      <c r="L25" s="14">
        <v>0</v>
      </c>
      <c r="M25" s="14">
        <v>0</v>
      </c>
      <c r="N25" s="14">
        <v>0</v>
      </c>
      <c r="O25" s="14">
        <v>0</v>
      </c>
      <c r="P25" s="14">
        <f t="shared" si="0"/>
        <v>0</v>
      </c>
      <c r="Q25" s="14">
        <f t="shared" si="1"/>
        <v>0</v>
      </c>
      <c r="R25" s="41">
        <f t="shared" si="2"/>
        <v>0</v>
      </c>
      <c r="S25" s="32">
        <v>13</v>
      </c>
      <c r="T25" s="38">
        <v>31</v>
      </c>
      <c r="U25" s="38">
        <v>15</v>
      </c>
      <c r="V25" s="48"/>
      <c r="W25" s="26">
        <f>100-(S25*$W$66)+$W$66</f>
        <v>55.555555555555557</v>
      </c>
      <c r="X25" s="26">
        <f t="shared" ref="X25:X34" si="11">100-(T25*$X$66)+$X$66</f>
        <v>23.076923076923077</v>
      </c>
      <c r="Y25" s="26">
        <f>100-(U25*$Y$66)+$Y$66</f>
        <v>48.148148148148145</v>
      </c>
      <c r="Z25" s="26">
        <f t="shared" si="5"/>
        <v>0</v>
      </c>
      <c r="AA25" s="41">
        <f t="shared" si="6"/>
        <v>103.7037037037037</v>
      </c>
      <c r="AB25" s="67"/>
      <c r="AC25" s="67">
        <f t="shared" si="7"/>
        <v>0</v>
      </c>
      <c r="AD25" s="32"/>
      <c r="AE25" s="14"/>
      <c r="AF25" s="31"/>
      <c r="AG25" s="14"/>
      <c r="AH25" s="31"/>
      <c r="AI25" s="14"/>
      <c r="AJ25" s="31"/>
      <c r="AK25" s="14"/>
      <c r="AL25" s="31"/>
      <c r="AM25" s="14"/>
      <c r="AN25" s="31"/>
      <c r="AO25" s="26"/>
      <c r="AP25" s="31">
        <v>8</v>
      </c>
      <c r="AQ25" s="26">
        <f>25-(AP25*$AQ$66)+$AQ$66</f>
        <v>10.416666666666666</v>
      </c>
      <c r="AR25" s="31"/>
      <c r="AS25" s="26"/>
      <c r="AT25" s="43">
        <f t="shared" si="8"/>
        <v>10.416666666666666</v>
      </c>
      <c r="AU25" s="46">
        <f t="shared" si="9"/>
        <v>114.12037037037037</v>
      </c>
    </row>
    <row r="26" spans="1:47" x14ac:dyDescent="0.25">
      <c r="A26" s="3">
        <v>22</v>
      </c>
      <c r="B26" s="15" t="s">
        <v>125</v>
      </c>
      <c r="C26" s="15" t="s">
        <v>53</v>
      </c>
      <c r="D26" s="15">
        <v>2002</v>
      </c>
      <c r="E26" s="1" t="s">
        <v>372</v>
      </c>
      <c r="F26" s="2">
        <v>8</v>
      </c>
      <c r="G26" s="2"/>
      <c r="H26" s="38"/>
      <c r="I26" s="38">
        <v>50</v>
      </c>
      <c r="J26" s="38"/>
      <c r="K26" s="38"/>
      <c r="L26" s="14">
        <f>50-(F26*$L$66)+$L$66</f>
        <v>20.833333333333332</v>
      </c>
      <c r="M26" s="14">
        <v>0</v>
      </c>
      <c r="N26" s="14">
        <v>0</v>
      </c>
      <c r="O26" s="14">
        <f>50-(I26*$O$66)+$O$66</f>
        <v>8.474576271186443</v>
      </c>
      <c r="P26" s="14">
        <f t="shared" si="0"/>
        <v>0</v>
      </c>
      <c r="Q26" s="14">
        <f t="shared" si="1"/>
        <v>0</v>
      </c>
      <c r="R26" s="41">
        <f t="shared" si="2"/>
        <v>20.833333333333332</v>
      </c>
      <c r="S26" s="32">
        <v>17</v>
      </c>
      <c r="T26" s="38">
        <v>21</v>
      </c>
      <c r="U26" s="38">
        <v>23</v>
      </c>
      <c r="V26" s="48"/>
      <c r="W26" s="26">
        <f>100-(S26*$W$66)+$W$66</f>
        <v>40.74074074074074</v>
      </c>
      <c r="X26" s="26">
        <f t="shared" si="11"/>
        <v>48.717948717948708</v>
      </c>
      <c r="Y26" s="26">
        <f>100-(U26*$Y$66)+$Y$66</f>
        <v>18.518518518518512</v>
      </c>
      <c r="Z26" s="26">
        <f t="shared" si="5"/>
        <v>0</v>
      </c>
      <c r="AA26" s="41">
        <f t="shared" si="6"/>
        <v>89.458689458689449</v>
      </c>
      <c r="AB26" s="67"/>
      <c r="AC26" s="67">
        <f t="shared" si="7"/>
        <v>0</v>
      </c>
      <c r="AD26" s="32"/>
      <c r="AE26" s="14"/>
      <c r="AF26" s="31"/>
      <c r="AG26" s="14"/>
      <c r="AH26" s="31"/>
      <c r="AI26" s="26"/>
      <c r="AJ26" s="31"/>
      <c r="AK26" s="14"/>
      <c r="AL26" s="31"/>
      <c r="AM26" s="14"/>
      <c r="AN26" s="31"/>
      <c r="AO26" s="26"/>
      <c r="AP26" s="31"/>
      <c r="AQ26" s="26"/>
      <c r="AR26" s="31"/>
      <c r="AS26" s="26"/>
      <c r="AT26" s="43">
        <f t="shared" si="8"/>
        <v>0</v>
      </c>
      <c r="AU26" s="46">
        <f t="shared" si="9"/>
        <v>110.29202279202278</v>
      </c>
    </row>
    <row r="27" spans="1:47" x14ac:dyDescent="0.25">
      <c r="A27" s="3">
        <v>23</v>
      </c>
      <c r="B27" s="1" t="s">
        <v>75</v>
      </c>
      <c r="C27" s="1" t="s">
        <v>103</v>
      </c>
      <c r="D27" s="1">
        <v>1996</v>
      </c>
      <c r="E27" s="1" t="s">
        <v>15</v>
      </c>
      <c r="F27" s="2"/>
      <c r="G27" s="2"/>
      <c r="H27" s="38">
        <v>8</v>
      </c>
      <c r="I27" s="38"/>
      <c r="J27" s="38"/>
      <c r="K27" s="38"/>
      <c r="L27" s="14">
        <v>0</v>
      </c>
      <c r="M27" s="14">
        <v>0</v>
      </c>
      <c r="N27" s="14">
        <f>50-(H27*$N$66)+$N$66</f>
        <v>35.416666666666664</v>
      </c>
      <c r="O27" s="14">
        <v>0</v>
      </c>
      <c r="P27" s="14">
        <f t="shared" si="0"/>
        <v>0</v>
      </c>
      <c r="Q27" s="14">
        <f t="shared" si="1"/>
        <v>0</v>
      </c>
      <c r="R27" s="41">
        <f t="shared" si="2"/>
        <v>35.416666666666664</v>
      </c>
      <c r="S27" s="32"/>
      <c r="T27" s="38">
        <v>11</v>
      </c>
      <c r="U27" s="38"/>
      <c r="V27" s="48"/>
      <c r="W27" s="26">
        <v>0</v>
      </c>
      <c r="X27" s="26">
        <f t="shared" si="11"/>
        <v>74.358974358974365</v>
      </c>
      <c r="Y27" s="26">
        <v>0</v>
      </c>
      <c r="Z27" s="26">
        <f t="shared" si="5"/>
        <v>0</v>
      </c>
      <c r="AA27" s="41">
        <f t="shared" si="6"/>
        <v>74.358974358974365</v>
      </c>
      <c r="AB27" s="67"/>
      <c r="AC27" s="67">
        <f t="shared" si="7"/>
        <v>0</v>
      </c>
      <c r="AD27" s="32"/>
      <c r="AE27" s="14"/>
      <c r="AF27" s="31"/>
      <c r="AG27" s="14"/>
      <c r="AH27" s="31"/>
      <c r="AI27" s="26"/>
      <c r="AJ27" s="31"/>
      <c r="AK27" s="14"/>
      <c r="AL27" s="31"/>
      <c r="AM27" s="14"/>
      <c r="AN27" s="31"/>
      <c r="AO27" s="26"/>
      <c r="AP27" s="31"/>
      <c r="AQ27" s="26"/>
      <c r="AR27" s="31"/>
      <c r="AS27" s="26"/>
      <c r="AT27" s="43">
        <f t="shared" si="8"/>
        <v>0</v>
      </c>
      <c r="AU27" s="46">
        <f t="shared" si="9"/>
        <v>109.77564102564102</v>
      </c>
    </row>
    <row r="28" spans="1:47" x14ac:dyDescent="0.25">
      <c r="A28" s="3">
        <v>24</v>
      </c>
      <c r="B28" s="1" t="s">
        <v>61</v>
      </c>
      <c r="C28" s="1" t="s">
        <v>53</v>
      </c>
      <c r="D28" s="1">
        <v>2002</v>
      </c>
      <c r="E28" s="3" t="s">
        <v>449</v>
      </c>
      <c r="F28" s="2"/>
      <c r="G28" s="2">
        <v>7</v>
      </c>
      <c r="H28" s="38"/>
      <c r="I28" s="38"/>
      <c r="J28" s="38"/>
      <c r="K28" s="38"/>
      <c r="L28" s="14">
        <v>0</v>
      </c>
      <c r="M28" s="14">
        <f>50-(G28*$M$66)+$M$66</f>
        <v>29.999999999999996</v>
      </c>
      <c r="N28" s="14">
        <v>0</v>
      </c>
      <c r="O28" s="14">
        <v>0</v>
      </c>
      <c r="P28" s="14">
        <f t="shared" si="0"/>
        <v>0</v>
      </c>
      <c r="Q28" s="14">
        <f t="shared" si="1"/>
        <v>0</v>
      </c>
      <c r="R28" s="41">
        <f t="shared" si="2"/>
        <v>29.999999999999996</v>
      </c>
      <c r="S28" s="32">
        <v>21</v>
      </c>
      <c r="T28" s="38">
        <v>20</v>
      </c>
      <c r="U28" s="38">
        <v>21</v>
      </c>
      <c r="V28" s="31"/>
      <c r="W28" s="26">
        <f>100-(S28*$W$66)+$W$66</f>
        <v>25.925925925925931</v>
      </c>
      <c r="X28" s="26">
        <f t="shared" si="11"/>
        <v>51.282051282051277</v>
      </c>
      <c r="Y28" s="26">
        <f>100-(U28*$Y$66)+$Y$66</f>
        <v>25.925925925925931</v>
      </c>
      <c r="Z28" s="26">
        <f t="shared" si="5"/>
        <v>0</v>
      </c>
      <c r="AA28" s="41">
        <f t="shared" si="6"/>
        <v>77.207977207977208</v>
      </c>
      <c r="AB28" s="67"/>
      <c r="AC28" s="67">
        <f t="shared" si="7"/>
        <v>0</v>
      </c>
      <c r="AD28" s="32"/>
      <c r="AE28" s="14"/>
      <c r="AF28" s="31"/>
      <c r="AG28" s="14"/>
      <c r="AH28" s="31"/>
      <c r="AI28" s="26"/>
      <c r="AJ28" s="31"/>
      <c r="AK28" s="14"/>
      <c r="AL28" s="31"/>
      <c r="AM28" s="14"/>
      <c r="AN28" s="31"/>
      <c r="AO28" s="26"/>
      <c r="AP28" s="31"/>
      <c r="AQ28" s="26"/>
      <c r="AR28" s="31"/>
      <c r="AS28" s="26"/>
      <c r="AT28" s="43">
        <f t="shared" si="8"/>
        <v>0</v>
      </c>
      <c r="AU28" s="46">
        <f t="shared" si="9"/>
        <v>107.20797720797721</v>
      </c>
    </row>
    <row r="29" spans="1:47" x14ac:dyDescent="0.25">
      <c r="A29" s="3">
        <v>25</v>
      </c>
      <c r="B29" s="1" t="s">
        <v>120</v>
      </c>
      <c r="C29" s="1" t="s">
        <v>53</v>
      </c>
      <c r="D29" s="1">
        <v>2003</v>
      </c>
      <c r="E29" s="1" t="s">
        <v>243</v>
      </c>
      <c r="F29" s="2">
        <v>9</v>
      </c>
      <c r="G29" s="2">
        <v>5</v>
      </c>
      <c r="H29" s="38"/>
      <c r="I29" s="38">
        <v>20</v>
      </c>
      <c r="J29" s="38"/>
      <c r="K29" s="38"/>
      <c r="L29" s="14">
        <f>50-(F29*$L$66)+$L$66</f>
        <v>16.666666666666668</v>
      </c>
      <c r="M29" s="14">
        <f>50-(G29*$M$66)+$M$66</f>
        <v>36.666666666666664</v>
      </c>
      <c r="N29" s="14">
        <v>0</v>
      </c>
      <c r="O29" s="14">
        <f>50-(I29*$O$66)+$O$66</f>
        <v>33.898305084745765</v>
      </c>
      <c r="P29" s="14">
        <f t="shared" si="0"/>
        <v>0</v>
      </c>
      <c r="Q29" s="14">
        <f t="shared" si="1"/>
        <v>0</v>
      </c>
      <c r="R29" s="41">
        <f t="shared" si="2"/>
        <v>36.666666666666664</v>
      </c>
      <c r="S29" s="32">
        <v>22</v>
      </c>
      <c r="T29" s="38">
        <v>29</v>
      </c>
      <c r="U29" s="38"/>
      <c r="V29" s="31"/>
      <c r="W29" s="26">
        <f>100-(S29*$W$66)+$W$66</f>
        <v>22.222222222222221</v>
      </c>
      <c r="X29" s="26">
        <f t="shared" si="11"/>
        <v>28.205128205128201</v>
      </c>
      <c r="Y29" s="26">
        <v>0</v>
      </c>
      <c r="Z29" s="26">
        <f t="shared" si="5"/>
        <v>0</v>
      </c>
      <c r="AA29" s="41">
        <f t="shared" si="6"/>
        <v>50.427350427350419</v>
      </c>
      <c r="AB29" s="67"/>
      <c r="AC29" s="67">
        <f t="shared" si="7"/>
        <v>0</v>
      </c>
      <c r="AD29" s="32">
        <v>4</v>
      </c>
      <c r="AE29" s="14">
        <f>25-(AD29*$AE$66)+$AE$66</f>
        <v>19.23076923076923</v>
      </c>
      <c r="AF29" s="31">
        <v>8</v>
      </c>
      <c r="AG29" s="14">
        <f>25-(AF29*$AG$66)+$AG$66</f>
        <v>11.538461538461538</v>
      </c>
      <c r="AH29" s="31">
        <v>4</v>
      </c>
      <c r="AI29" s="14">
        <f>25-(AH29*$AI$66)+$AI$66</f>
        <v>19.23076923076923</v>
      </c>
      <c r="AJ29" s="31"/>
      <c r="AK29" s="14"/>
      <c r="AL29" s="31">
        <v>14</v>
      </c>
      <c r="AM29" s="14">
        <f>25-(AL29*$AM$66)+$AM$66</f>
        <v>12.962962962962962</v>
      </c>
      <c r="AN29" s="31"/>
      <c r="AO29" s="26"/>
      <c r="AP29" s="31"/>
      <c r="AQ29" s="26"/>
      <c r="AR29" s="31"/>
      <c r="AS29" s="26"/>
      <c r="AT29" s="43">
        <f t="shared" si="8"/>
        <v>19.23076923076923</v>
      </c>
      <c r="AU29" s="46">
        <f t="shared" si="9"/>
        <v>106.32478632478632</v>
      </c>
    </row>
    <row r="30" spans="1:47" x14ac:dyDescent="0.25">
      <c r="A30" s="3">
        <v>26</v>
      </c>
      <c r="B30" s="1" t="s">
        <v>89</v>
      </c>
      <c r="C30" s="1" t="s">
        <v>53</v>
      </c>
      <c r="D30" s="1">
        <v>2004</v>
      </c>
      <c r="E30" s="1" t="s">
        <v>372</v>
      </c>
      <c r="F30" s="2">
        <v>11</v>
      </c>
      <c r="G30" s="2"/>
      <c r="H30" s="38"/>
      <c r="I30" s="38">
        <v>36</v>
      </c>
      <c r="J30" s="38"/>
      <c r="K30" s="38"/>
      <c r="L30" s="14">
        <f>50-(F30*$L$66)+$L$66</f>
        <v>8.3333333333333321</v>
      </c>
      <c r="M30" s="14">
        <v>0</v>
      </c>
      <c r="N30" s="14">
        <v>0</v>
      </c>
      <c r="O30" s="14">
        <f>50-(I30*$O$66)+$O$66</f>
        <v>20.33898305084746</v>
      </c>
      <c r="P30" s="14">
        <f t="shared" si="0"/>
        <v>0</v>
      </c>
      <c r="Q30" s="14">
        <f t="shared" si="1"/>
        <v>0</v>
      </c>
      <c r="R30" s="41">
        <f t="shared" si="2"/>
        <v>20.33898305084746</v>
      </c>
      <c r="S30" s="32">
        <v>18</v>
      </c>
      <c r="T30" s="38">
        <v>28</v>
      </c>
      <c r="U30" s="38"/>
      <c r="V30" s="48"/>
      <c r="W30" s="26">
        <f>100-(S30*$W$66)+$W$66</f>
        <v>37.037037037037031</v>
      </c>
      <c r="X30" s="26">
        <f t="shared" si="11"/>
        <v>30.76923076923077</v>
      </c>
      <c r="Y30" s="26">
        <v>0</v>
      </c>
      <c r="Z30" s="26">
        <f t="shared" si="5"/>
        <v>0</v>
      </c>
      <c r="AA30" s="41">
        <f t="shared" si="6"/>
        <v>67.806267806267797</v>
      </c>
      <c r="AB30" s="67"/>
      <c r="AC30" s="67">
        <f t="shared" si="7"/>
        <v>0</v>
      </c>
      <c r="AD30" s="32"/>
      <c r="AE30" s="26"/>
      <c r="AF30" s="31"/>
      <c r="AG30" s="14"/>
      <c r="AH30" s="31"/>
      <c r="AI30" s="26"/>
      <c r="AJ30" s="31"/>
      <c r="AK30" s="14"/>
      <c r="AL30" s="31">
        <v>17</v>
      </c>
      <c r="AM30" s="14">
        <f>25-(AL30*$AM$66)+$AM$66</f>
        <v>10.185185185185185</v>
      </c>
      <c r="AN30" s="31"/>
      <c r="AO30" s="26"/>
      <c r="AP30" s="31"/>
      <c r="AQ30" s="26"/>
      <c r="AR30" s="31"/>
      <c r="AS30" s="26"/>
      <c r="AT30" s="43">
        <f t="shared" si="8"/>
        <v>10.185185185185185</v>
      </c>
      <c r="AU30" s="46">
        <f t="shared" si="9"/>
        <v>98.330436042300448</v>
      </c>
    </row>
    <row r="31" spans="1:47" x14ac:dyDescent="0.25">
      <c r="A31" s="3">
        <v>27</v>
      </c>
      <c r="B31" s="1" t="s">
        <v>68</v>
      </c>
      <c r="C31" s="1" t="s">
        <v>53</v>
      </c>
      <c r="D31" s="1">
        <v>2003</v>
      </c>
      <c r="E31" s="1" t="s">
        <v>372</v>
      </c>
      <c r="F31" s="2">
        <v>7</v>
      </c>
      <c r="G31" s="2"/>
      <c r="H31" s="38"/>
      <c r="I31" s="38">
        <v>29</v>
      </c>
      <c r="J31" s="38"/>
      <c r="K31" s="38"/>
      <c r="L31" s="14">
        <f>50-(F31*$L$66)+$L$66</f>
        <v>25</v>
      </c>
      <c r="M31" s="14">
        <v>0</v>
      </c>
      <c r="N31" s="14">
        <v>0</v>
      </c>
      <c r="O31" s="14">
        <f>50-(I31*$O$66)+$O$66</f>
        <v>26.271186440677965</v>
      </c>
      <c r="P31" s="14">
        <f t="shared" si="0"/>
        <v>0</v>
      </c>
      <c r="Q31" s="14">
        <f t="shared" si="1"/>
        <v>0</v>
      </c>
      <c r="R31" s="41">
        <f t="shared" si="2"/>
        <v>26.271186440677965</v>
      </c>
      <c r="S31" s="32">
        <v>20</v>
      </c>
      <c r="T31" s="38">
        <v>33</v>
      </c>
      <c r="U31" s="38">
        <v>22</v>
      </c>
      <c r="V31" s="31"/>
      <c r="W31" s="26">
        <f>100-(S31*$W$66)+$W$66</f>
        <v>29.629629629629626</v>
      </c>
      <c r="X31" s="26">
        <f t="shared" si="11"/>
        <v>17.948717948717938</v>
      </c>
      <c r="Y31" s="26">
        <f>100-(U31*$Y$66)+$Y$66</f>
        <v>22.222222222222221</v>
      </c>
      <c r="Z31" s="26">
        <f t="shared" si="5"/>
        <v>0</v>
      </c>
      <c r="AA31" s="41">
        <f t="shared" si="6"/>
        <v>51.851851851851848</v>
      </c>
      <c r="AB31" s="67"/>
      <c r="AC31" s="67">
        <f t="shared" si="7"/>
        <v>0</v>
      </c>
      <c r="AD31" s="32"/>
      <c r="AE31" s="26"/>
      <c r="AF31" s="31"/>
      <c r="AG31" s="14"/>
      <c r="AH31" s="31"/>
      <c r="AI31" s="26"/>
      <c r="AJ31" s="31"/>
      <c r="AK31" s="14"/>
      <c r="AL31" s="31">
        <v>10</v>
      </c>
      <c r="AM31" s="14">
        <f>25-(AL31*$AM$66)+$AM$66</f>
        <v>16.666666666666668</v>
      </c>
      <c r="AN31" s="31"/>
      <c r="AO31" s="26"/>
      <c r="AP31" s="31"/>
      <c r="AQ31" s="14"/>
      <c r="AR31" s="31"/>
      <c r="AS31" s="26"/>
      <c r="AT31" s="43">
        <f t="shared" si="8"/>
        <v>16.666666666666668</v>
      </c>
      <c r="AU31" s="46">
        <f t="shared" si="9"/>
        <v>94.789704959196484</v>
      </c>
    </row>
    <row r="32" spans="1:47" x14ac:dyDescent="0.25">
      <c r="A32" s="3">
        <v>28</v>
      </c>
      <c r="B32" s="15" t="s">
        <v>76</v>
      </c>
      <c r="C32" s="15" t="s">
        <v>52</v>
      </c>
      <c r="D32" s="15">
        <v>2000</v>
      </c>
      <c r="E32" s="1" t="s">
        <v>14</v>
      </c>
      <c r="F32" s="2"/>
      <c r="G32" s="2"/>
      <c r="H32" s="38"/>
      <c r="I32" s="38"/>
      <c r="J32" s="38"/>
      <c r="K32" s="38"/>
      <c r="L32" s="14">
        <v>0</v>
      </c>
      <c r="M32" s="14">
        <v>0</v>
      </c>
      <c r="N32" s="14">
        <v>0</v>
      </c>
      <c r="O32" s="14">
        <v>0</v>
      </c>
      <c r="P32" s="14">
        <f t="shared" si="0"/>
        <v>0</v>
      </c>
      <c r="Q32" s="14">
        <f t="shared" si="1"/>
        <v>0</v>
      </c>
      <c r="R32" s="41">
        <f t="shared" si="2"/>
        <v>0</v>
      </c>
      <c r="S32" s="32">
        <v>16</v>
      </c>
      <c r="T32" s="38">
        <v>27</v>
      </c>
      <c r="U32" s="38">
        <v>20</v>
      </c>
      <c r="V32" s="48"/>
      <c r="W32" s="26">
        <f>100-(S32*$W$66)+$W$66</f>
        <v>44.444444444444443</v>
      </c>
      <c r="X32" s="26">
        <f t="shared" si="11"/>
        <v>33.333333333333321</v>
      </c>
      <c r="Y32" s="26">
        <f>100-(U32*$Y$66)+$Y$66</f>
        <v>29.629629629629626</v>
      </c>
      <c r="Z32" s="26">
        <f t="shared" si="5"/>
        <v>0</v>
      </c>
      <c r="AA32" s="41">
        <f t="shared" si="6"/>
        <v>77.777777777777771</v>
      </c>
      <c r="AB32" s="67"/>
      <c r="AC32" s="67">
        <f t="shared" si="7"/>
        <v>0</v>
      </c>
      <c r="AD32" s="32"/>
      <c r="AE32" s="26"/>
      <c r="AF32" s="31"/>
      <c r="AG32" s="14"/>
      <c r="AH32" s="31"/>
      <c r="AI32" s="26"/>
      <c r="AJ32" s="31">
        <v>6</v>
      </c>
      <c r="AK32" s="14">
        <f>25-(AJ32*$AK$66)+$AK$66</f>
        <v>14.583333333333334</v>
      </c>
      <c r="AL32" s="31"/>
      <c r="AM32" s="14"/>
      <c r="AN32" s="31"/>
      <c r="AO32" s="26"/>
      <c r="AP32" s="31"/>
      <c r="AQ32" s="26"/>
      <c r="AR32" s="31"/>
      <c r="AS32" s="26"/>
      <c r="AT32" s="43">
        <f t="shared" si="8"/>
        <v>14.583333333333334</v>
      </c>
      <c r="AU32" s="46">
        <f t="shared" si="9"/>
        <v>92.3611111111111</v>
      </c>
    </row>
    <row r="33" spans="1:47" x14ac:dyDescent="0.25">
      <c r="A33" s="3">
        <v>29</v>
      </c>
      <c r="B33" s="1" t="s">
        <v>71</v>
      </c>
      <c r="C33" s="1" t="s">
        <v>103</v>
      </c>
      <c r="D33" s="1">
        <v>1999</v>
      </c>
      <c r="E33" s="1" t="s">
        <v>8</v>
      </c>
      <c r="F33" s="2"/>
      <c r="G33" s="2"/>
      <c r="H33" s="38"/>
      <c r="I33" s="38"/>
      <c r="J33" s="38"/>
      <c r="K33" s="38"/>
      <c r="L33" s="14">
        <v>0</v>
      </c>
      <c r="M33" s="14">
        <v>0</v>
      </c>
      <c r="N33" s="14">
        <v>0</v>
      </c>
      <c r="O33" s="14">
        <v>0</v>
      </c>
      <c r="P33" s="14">
        <f t="shared" si="0"/>
        <v>0</v>
      </c>
      <c r="Q33" s="14">
        <f t="shared" si="1"/>
        <v>0</v>
      </c>
      <c r="R33" s="41">
        <f t="shared" si="2"/>
        <v>0</v>
      </c>
      <c r="S33" s="32"/>
      <c r="T33" s="38">
        <v>26</v>
      </c>
      <c r="U33" s="38">
        <v>16</v>
      </c>
      <c r="V33" s="48"/>
      <c r="W33" s="26">
        <v>0</v>
      </c>
      <c r="X33" s="26">
        <f t="shared" si="11"/>
        <v>35.897435897435891</v>
      </c>
      <c r="Y33" s="26">
        <f>100-(U33*$Y$66)+$Y$66</f>
        <v>44.444444444444443</v>
      </c>
      <c r="Z33" s="26">
        <f t="shared" si="5"/>
        <v>0</v>
      </c>
      <c r="AA33" s="41">
        <f t="shared" si="6"/>
        <v>80.341880341880341</v>
      </c>
      <c r="AB33" s="67"/>
      <c r="AC33" s="67">
        <f t="shared" si="7"/>
        <v>0</v>
      </c>
      <c r="AD33" s="32"/>
      <c r="AE33" s="26"/>
      <c r="AF33" s="31"/>
      <c r="AG33" s="14"/>
      <c r="AH33" s="31"/>
      <c r="AI33" s="26"/>
      <c r="AJ33" s="31"/>
      <c r="AK33" s="14"/>
      <c r="AL33" s="31"/>
      <c r="AM33" s="14"/>
      <c r="AN33" s="31"/>
      <c r="AO33" s="26"/>
      <c r="AP33" s="31"/>
      <c r="AQ33" s="26"/>
      <c r="AR33" s="31"/>
      <c r="AS33" s="26"/>
      <c r="AT33" s="43">
        <f t="shared" si="8"/>
        <v>0</v>
      </c>
      <c r="AU33" s="46">
        <f t="shared" si="9"/>
        <v>80.341880341880341</v>
      </c>
    </row>
    <row r="34" spans="1:47" x14ac:dyDescent="0.25">
      <c r="A34" s="3">
        <v>30</v>
      </c>
      <c r="B34" s="1" t="s">
        <v>73</v>
      </c>
      <c r="C34" s="1" t="s">
        <v>52</v>
      </c>
      <c r="D34" s="1">
        <v>2000</v>
      </c>
      <c r="E34" s="1" t="s">
        <v>135</v>
      </c>
      <c r="F34" s="2"/>
      <c r="G34" s="2"/>
      <c r="H34" s="38">
        <v>20</v>
      </c>
      <c r="I34" s="38"/>
      <c r="J34" s="38"/>
      <c r="K34" s="38"/>
      <c r="L34" s="14">
        <v>0</v>
      </c>
      <c r="M34" s="14">
        <v>0</v>
      </c>
      <c r="N34" s="14">
        <f>50-(H34*$N$66)+$N$66</f>
        <v>10.416666666666663</v>
      </c>
      <c r="O34" s="14">
        <v>0</v>
      </c>
      <c r="P34" s="14">
        <f t="shared" si="0"/>
        <v>0</v>
      </c>
      <c r="Q34" s="14">
        <f t="shared" si="1"/>
        <v>0</v>
      </c>
      <c r="R34" s="41">
        <f t="shared" si="2"/>
        <v>10.416666666666663</v>
      </c>
      <c r="S34" s="32"/>
      <c r="T34" s="38">
        <v>22</v>
      </c>
      <c r="U34" s="38"/>
      <c r="V34" s="48"/>
      <c r="W34" s="26">
        <v>0</v>
      </c>
      <c r="X34" s="26">
        <f t="shared" si="11"/>
        <v>46.153846153846146</v>
      </c>
      <c r="Y34" s="26">
        <v>0</v>
      </c>
      <c r="Z34" s="26">
        <f t="shared" si="5"/>
        <v>0</v>
      </c>
      <c r="AA34" s="41">
        <f t="shared" si="6"/>
        <v>46.153846153846146</v>
      </c>
      <c r="AB34" s="67"/>
      <c r="AC34" s="67">
        <f t="shared" si="7"/>
        <v>0</v>
      </c>
      <c r="AD34" s="32"/>
      <c r="AE34" s="26"/>
      <c r="AF34" s="31"/>
      <c r="AG34" s="14"/>
      <c r="AH34" s="31"/>
      <c r="AI34" s="26"/>
      <c r="AJ34" s="31"/>
      <c r="AK34" s="14"/>
      <c r="AL34" s="31">
        <v>7</v>
      </c>
      <c r="AM34" s="14">
        <f>25-(AL34*$AM$66)+$AM$66</f>
        <v>19.444444444444446</v>
      </c>
      <c r="AN34" s="31"/>
      <c r="AO34" s="26"/>
      <c r="AP34" s="31"/>
      <c r="AQ34" s="26"/>
      <c r="AR34" s="31"/>
      <c r="AS34" s="26"/>
      <c r="AT34" s="43">
        <f t="shared" si="8"/>
        <v>19.444444444444446</v>
      </c>
      <c r="AU34" s="46">
        <f t="shared" si="9"/>
        <v>76.01495726495726</v>
      </c>
    </row>
    <row r="35" spans="1:47" x14ac:dyDescent="0.25">
      <c r="A35" s="3">
        <v>31</v>
      </c>
      <c r="B35" s="22" t="s">
        <v>72</v>
      </c>
      <c r="C35" s="22" t="s">
        <v>52</v>
      </c>
      <c r="D35" s="22">
        <v>2001</v>
      </c>
      <c r="E35" s="22" t="s">
        <v>77</v>
      </c>
      <c r="F35" s="2"/>
      <c r="G35" s="2"/>
      <c r="H35" s="38"/>
      <c r="I35" s="38"/>
      <c r="J35" s="38"/>
      <c r="K35" s="38"/>
      <c r="L35" s="14">
        <v>0</v>
      </c>
      <c r="M35" s="14">
        <v>0</v>
      </c>
      <c r="N35" s="14">
        <v>0</v>
      </c>
      <c r="O35" s="14">
        <v>0</v>
      </c>
      <c r="P35" s="14">
        <f t="shared" si="0"/>
        <v>0</v>
      </c>
      <c r="Q35" s="14">
        <f t="shared" si="1"/>
        <v>0</v>
      </c>
      <c r="R35" s="41">
        <f t="shared" si="2"/>
        <v>0</v>
      </c>
      <c r="S35" s="30"/>
      <c r="T35" s="38"/>
      <c r="U35" s="38">
        <v>13</v>
      </c>
      <c r="V35" s="31"/>
      <c r="W35" s="26">
        <v>0</v>
      </c>
      <c r="X35" s="26">
        <v>0</v>
      </c>
      <c r="Y35" s="26">
        <f>100-(U35*$Y$66)+$Y$66</f>
        <v>55.555555555555557</v>
      </c>
      <c r="Z35" s="26">
        <f t="shared" si="5"/>
        <v>0</v>
      </c>
      <c r="AA35" s="41">
        <f t="shared" si="6"/>
        <v>55.555555555555557</v>
      </c>
      <c r="AB35" s="67"/>
      <c r="AC35" s="67">
        <f t="shared" si="7"/>
        <v>0</v>
      </c>
      <c r="AD35" s="32"/>
      <c r="AE35" s="26"/>
      <c r="AF35" s="31"/>
      <c r="AG35" s="14"/>
      <c r="AH35" s="31"/>
      <c r="AI35" s="26"/>
      <c r="AJ35" s="31"/>
      <c r="AK35" s="14"/>
      <c r="AL35" s="31"/>
      <c r="AM35" s="14"/>
      <c r="AN35" s="31"/>
      <c r="AO35" s="26"/>
      <c r="AP35" s="31">
        <v>6</v>
      </c>
      <c r="AQ35" s="26">
        <f>25-(AP35*$AQ$66)+$AQ$66</f>
        <v>14.583333333333334</v>
      </c>
      <c r="AR35" s="31"/>
      <c r="AS35" s="26"/>
      <c r="AT35" s="43">
        <f t="shared" si="8"/>
        <v>14.583333333333334</v>
      </c>
      <c r="AU35" s="46">
        <f t="shared" si="9"/>
        <v>70.138888888888886</v>
      </c>
    </row>
    <row r="36" spans="1:47" x14ac:dyDescent="0.25">
      <c r="A36" s="3">
        <v>32</v>
      </c>
      <c r="B36" s="15" t="s">
        <v>108</v>
      </c>
      <c r="C36" s="15" t="s">
        <v>53</v>
      </c>
      <c r="D36" s="15">
        <v>2002</v>
      </c>
      <c r="E36" s="1" t="s">
        <v>19</v>
      </c>
      <c r="F36" s="2"/>
      <c r="G36" s="2"/>
      <c r="H36" s="38">
        <v>18</v>
      </c>
      <c r="I36" s="38"/>
      <c r="J36" s="38"/>
      <c r="K36" s="38"/>
      <c r="L36" s="14">
        <v>0</v>
      </c>
      <c r="M36" s="14">
        <v>0</v>
      </c>
      <c r="N36" s="14">
        <f>50-(H36*$N$66)+$N$66</f>
        <v>14.583333333333334</v>
      </c>
      <c r="O36" s="14">
        <v>0</v>
      </c>
      <c r="P36" s="14">
        <f t="shared" si="0"/>
        <v>0</v>
      </c>
      <c r="Q36" s="14">
        <f t="shared" si="1"/>
        <v>0</v>
      </c>
      <c r="R36" s="41">
        <f t="shared" si="2"/>
        <v>14.583333333333334</v>
      </c>
      <c r="S36" s="32">
        <v>24</v>
      </c>
      <c r="T36" s="38">
        <v>34</v>
      </c>
      <c r="U36" s="38">
        <v>19</v>
      </c>
      <c r="V36" s="48"/>
      <c r="W36" s="26">
        <f>100-(S36*$W$66)+$W$66</f>
        <v>14.814814814814818</v>
      </c>
      <c r="X36" s="26">
        <f>100-(T36*$X$66)+$X$66</f>
        <v>15.384615384615381</v>
      </c>
      <c r="Y36" s="26">
        <f>100-(U36*$Y$66)+$Y$66</f>
        <v>33.333333333333336</v>
      </c>
      <c r="Z36" s="26">
        <f t="shared" si="5"/>
        <v>0</v>
      </c>
      <c r="AA36" s="41">
        <f t="shared" si="6"/>
        <v>48.717948717948715</v>
      </c>
      <c r="AB36" s="67"/>
      <c r="AC36" s="67">
        <f t="shared" si="7"/>
        <v>0</v>
      </c>
      <c r="AD36" s="32"/>
      <c r="AE36" s="26"/>
      <c r="AF36" s="31"/>
      <c r="AG36" s="14"/>
      <c r="AH36" s="31"/>
      <c r="AI36" s="26"/>
      <c r="AJ36" s="31"/>
      <c r="AK36" s="14"/>
      <c r="AL36" s="31"/>
      <c r="AM36" s="14"/>
      <c r="AN36" s="31"/>
      <c r="AO36" s="26"/>
      <c r="AP36" s="31">
        <v>10</v>
      </c>
      <c r="AQ36" s="26">
        <f>25-(AP36*$AQ$66)+$AQ$66</f>
        <v>6.2499999999999982</v>
      </c>
      <c r="AR36" s="31"/>
      <c r="AS36" s="26"/>
      <c r="AT36" s="43">
        <f t="shared" si="8"/>
        <v>6.2499999999999982</v>
      </c>
      <c r="AU36" s="46">
        <f t="shared" si="9"/>
        <v>69.551282051282044</v>
      </c>
    </row>
    <row r="37" spans="1:47" x14ac:dyDescent="0.25">
      <c r="A37" s="3">
        <v>33</v>
      </c>
      <c r="B37" s="22" t="s">
        <v>51</v>
      </c>
      <c r="C37" s="22" t="s">
        <v>103</v>
      </c>
      <c r="D37" s="22">
        <v>1999</v>
      </c>
      <c r="E37" s="22" t="s">
        <v>31</v>
      </c>
      <c r="F37" s="2"/>
      <c r="G37" s="2"/>
      <c r="H37" s="38"/>
      <c r="I37" s="38"/>
      <c r="J37" s="38"/>
      <c r="K37" s="38"/>
      <c r="L37" s="14">
        <v>0</v>
      </c>
      <c r="M37" s="14">
        <v>0</v>
      </c>
      <c r="N37" s="14">
        <v>0</v>
      </c>
      <c r="O37" s="14">
        <v>0</v>
      </c>
      <c r="P37" s="14">
        <f t="shared" ref="P37:P65" si="12">50-(J37*$P$66)+$P$66</f>
        <v>0</v>
      </c>
      <c r="Q37" s="14">
        <f t="shared" ref="Q37:Q65" si="13">50-(K37*$Q$66)+$Q$66</f>
        <v>0</v>
      </c>
      <c r="R37" s="41">
        <f t="shared" ref="R37:R65" si="14">MAX(L37:Q37)</f>
        <v>0</v>
      </c>
      <c r="S37" s="32"/>
      <c r="T37" s="38"/>
      <c r="U37" s="38">
        <v>10</v>
      </c>
      <c r="V37" s="31"/>
      <c r="W37" s="26">
        <v>0</v>
      </c>
      <c r="X37" s="26">
        <v>0</v>
      </c>
      <c r="Y37" s="26">
        <f>100-(U37*$Y$66)+$Y$66</f>
        <v>66.666666666666671</v>
      </c>
      <c r="Z37" s="26">
        <f t="shared" ref="Z37:Z65" si="15">100-(V37*$Z$66)+$Z$66</f>
        <v>0</v>
      </c>
      <c r="AA37" s="41">
        <f t="shared" ref="AA37:AA65" si="16">LARGE(W37:Z37,1)+LARGE(W37:Z37,2)</f>
        <v>66.666666666666671</v>
      </c>
      <c r="AB37" s="67"/>
      <c r="AC37" s="67">
        <f t="shared" ref="AC37:AC65" si="17">150-(AB37*$AC$66)+$AC$66</f>
        <v>0</v>
      </c>
      <c r="AD37" s="32"/>
      <c r="AE37" s="26"/>
      <c r="AF37" s="31"/>
      <c r="AG37" s="14"/>
      <c r="AH37" s="31"/>
      <c r="AI37" s="26"/>
      <c r="AJ37" s="31"/>
      <c r="AK37" s="14"/>
      <c r="AL37" s="31"/>
      <c r="AM37" s="14"/>
      <c r="AN37" s="31"/>
      <c r="AO37" s="26"/>
      <c r="AP37" s="31"/>
      <c r="AQ37" s="26"/>
      <c r="AR37" s="31"/>
      <c r="AS37" s="26"/>
      <c r="AT37" s="43">
        <f t="shared" ref="AT37:AT65" si="18">MAX(AE37,AG37,AI37,AK37,AM37,AO37,AQ37,AS37)</f>
        <v>0</v>
      </c>
      <c r="AU37" s="46">
        <f t="shared" ref="AU37:AU65" si="19">R37+AA37+AC37+AT37</f>
        <v>66.666666666666671</v>
      </c>
    </row>
    <row r="38" spans="1:47" x14ac:dyDescent="0.25">
      <c r="A38" s="3">
        <v>34</v>
      </c>
      <c r="B38" s="1" t="s">
        <v>64</v>
      </c>
      <c r="C38" s="1" t="s">
        <v>53</v>
      </c>
      <c r="D38" s="1">
        <v>2002</v>
      </c>
      <c r="E38" s="1" t="s">
        <v>203</v>
      </c>
      <c r="F38" s="2"/>
      <c r="G38" s="2"/>
      <c r="H38" s="38"/>
      <c r="I38" s="38">
        <v>34</v>
      </c>
      <c r="J38" s="38"/>
      <c r="K38" s="38"/>
      <c r="L38" s="14">
        <v>0</v>
      </c>
      <c r="M38" s="14">
        <v>0</v>
      </c>
      <c r="N38" s="14">
        <v>0</v>
      </c>
      <c r="O38" s="14">
        <f>50-(I38*$O$66)+$O$66</f>
        <v>22.033898305084747</v>
      </c>
      <c r="P38" s="14">
        <f t="shared" si="12"/>
        <v>0</v>
      </c>
      <c r="Q38" s="14">
        <f t="shared" si="13"/>
        <v>0</v>
      </c>
      <c r="R38" s="41">
        <f t="shared" si="14"/>
        <v>22.033898305084747</v>
      </c>
      <c r="S38" s="32"/>
      <c r="T38" s="38">
        <v>24</v>
      </c>
      <c r="U38" s="38"/>
      <c r="V38" s="31"/>
      <c r="W38" s="26">
        <v>0</v>
      </c>
      <c r="X38" s="26">
        <f>100-(T38*$X$66)+$X$66</f>
        <v>41.025641025641015</v>
      </c>
      <c r="Y38" s="26">
        <v>0</v>
      </c>
      <c r="Z38" s="26">
        <f t="shared" si="15"/>
        <v>0</v>
      </c>
      <c r="AA38" s="41">
        <f t="shared" si="16"/>
        <v>41.025641025641015</v>
      </c>
      <c r="AB38" s="67"/>
      <c r="AC38" s="67">
        <f t="shared" si="17"/>
        <v>0</v>
      </c>
      <c r="AD38" s="32"/>
      <c r="AE38" s="26"/>
      <c r="AF38" s="31"/>
      <c r="AG38" s="14"/>
      <c r="AH38" s="31"/>
      <c r="AI38" s="26"/>
      <c r="AJ38" s="31"/>
      <c r="AK38" s="14"/>
      <c r="AL38" s="31"/>
      <c r="AM38" s="14"/>
      <c r="AN38" s="31"/>
      <c r="AO38" s="26"/>
      <c r="AP38" s="31"/>
      <c r="AQ38" s="26"/>
      <c r="AR38" s="31"/>
      <c r="AS38" s="26"/>
      <c r="AT38" s="43">
        <f t="shared" si="18"/>
        <v>0</v>
      </c>
      <c r="AU38" s="46">
        <f t="shared" si="19"/>
        <v>63.059539330725762</v>
      </c>
    </row>
    <row r="39" spans="1:47" x14ac:dyDescent="0.25">
      <c r="A39" s="3">
        <v>35</v>
      </c>
      <c r="B39" s="22" t="s">
        <v>140</v>
      </c>
      <c r="C39" s="22" t="s">
        <v>53</v>
      </c>
      <c r="D39" s="22">
        <v>2004</v>
      </c>
      <c r="E39" s="22" t="s">
        <v>372</v>
      </c>
      <c r="F39" s="2"/>
      <c r="G39" s="2"/>
      <c r="H39" s="38"/>
      <c r="I39" s="38">
        <v>33</v>
      </c>
      <c r="J39" s="38"/>
      <c r="K39" s="38"/>
      <c r="L39" s="14">
        <v>0</v>
      </c>
      <c r="M39" s="14">
        <v>0</v>
      </c>
      <c r="N39" s="14">
        <v>0</v>
      </c>
      <c r="O39" s="14">
        <v>0</v>
      </c>
      <c r="P39" s="14">
        <f t="shared" si="12"/>
        <v>0</v>
      </c>
      <c r="Q39" s="14">
        <f t="shared" si="13"/>
        <v>0</v>
      </c>
      <c r="R39" s="41">
        <f t="shared" si="14"/>
        <v>0</v>
      </c>
      <c r="S39" s="32"/>
      <c r="T39" s="38"/>
      <c r="U39" s="38">
        <v>17</v>
      </c>
      <c r="V39" s="31"/>
      <c r="W39" s="26">
        <v>0</v>
      </c>
      <c r="X39" s="26">
        <v>0</v>
      </c>
      <c r="Y39" s="26">
        <f>100-(U39*$Y$66)+$Y$66</f>
        <v>40.74074074074074</v>
      </c>
      <c r="Z39" s="26">
        <f t="shared" si="15"/>
        <v>0</v>
      </c>
      <c r="AA39" s="41">
        <f t="shared" si="16"/>
        <v>40.74074074074074</v>
      </c>
      <c r="AB39" s="67"/>
      <c r="AC39" s="67">
        <f t="shared" si="17"/>
        <v>0</v>
      </c>
      <c r="AD39" s="32"/>
      <c r="AE39" s="26"/>
      <c r="AF39" s="31"/>
      <c r="AG39" s="14"/>
      <c r="AH39" s="31"/>
      <c r="AI39" s="26"/>
      <c r="AJ39" s="31"/>
      <c r="AK39" s="14"/>
      <c r="AL39" s="31">
        <v>8</v>
      </c>
      <c r="AM39" s="14">
        <f>25-(AL39*$AM$66)+$AM$66</f>
        <v>18.518518518518519</v>
      </c>
      <c r="AN39" s="31"/>
      <c r="AO39" s="26"/>
      <c r="AP39" s="31"/>
      <c r="AQ39" s="26"/>
      <c r="AR39" s="31"/>
      <c r="AS39" s="26"/>
      <c r="AT39" s="43">
        <f t="shared" si="18"/>
        <v>18.518518518518519</v>
      </c>
      <c r="AU39" s="46">
        <f t="shared" si="19"/>
        <v>59.25925925925926</v>
      </c>
    </row>
    <row r="40" spans="1:47" x14ac:dyDescent="0.25">
      <c r="A40" s="3">
        <v>36</v>
      </c>
      <c r="B40" s="1" t="s">
        <v>62</v>
      </c>
      <c r="C40" s="1" t="s">
        <v>103</v>
      </c>
      <c r="D40" s="1">
        <v>2000</v>
      </c>
      <c r="E40" s="1" t="s">
        <v>104</v>
      </c>
      <c r="F40" s="2"/>
      <c r="G40" s="2"/>
      <c r="H40" s="38"/>
      <c r="I40" s="38"/>
      <c r="J40" s="38"/>
      <c r="K40" s="38"/>
      <c r="L40" s="14">
        <v>0</v>
      </c>
      <c r="M40" s="14">
        <v>0</v>
      </c>
      <c r="N40" s="14">
        <v>0</v>
      </c>
      <c r="O40" s="14">
        <v>0</v>
      </c>
      <c r="P40" s="14">
        <f t="shared" si="12"/>
        <v>0</v>
      </c>
      <c r="Q40" s="14">
        <f t="shared" si="13"/>
        <v>0</v>
      </c>
      <c r="R40" s="41">
        <f t="shared" si="14"/>
        <v>0</v>
      </c>
      <c r="S40" s="32"/>
      <c r="T40" s="38">
        <v>18</v>
      </c>
      <c r="U40" s="38"/>
      <c r="V40" s="48"/>
      <c r="W40" s="26">
        <v>0</v>
      </c>
      <c r="X40" s="26">
        <f>100-(T40*$X$66)+$X$66</f>
        <v>56.410256410256402</v>
      </c>
      <c r="Y40" s="26">
        <v>0</v>
      </c>
      <c r="Z40" s="26">
        <f t="shared" si="15"/>
        <v>0</v>
      </c>
      <c r="AA40" s="41">
        <f t="shared" si="16"/>
        <v>56.410256410256402</v>
      </c>
      <c r="AB40" s="67"/>
      <c r="AC40" s="67">
        <f t="shared" si="17"/>
        <v>0</v>
      </c>
      <c r="AD40" s="32"/>
      <c r="AE40" s="26"/>
      <c r="AF40" s="31"/>
      <c r="AG40" s="14"/>
      <c r="AH40" s="31"/>
      <c r="AI40" s="26"/>
      <c r="AJ40" s="31"/>
      <c r="AK40" s="14"/>
      <c r="AL40" s="31"/>
      <c r="AM40" s="14"/>
      <c r="AN40" s="31"/>
      <c r="AO40" s="26"/>
      <c r="AP40" s="31"/>
      <c r="AQ40" s="26"/>
      <c r="AR40" s="31"/>
      <c r="AS40" s="26"/>
      <c r="AT40" s="43">
        <f t="shared" si="18"/>
        <v>0</v>
      </c>
      <c r="AU40" s="46">
        <f t="shared" si="19"/>
        <v>56.410256410256402</v>
      </c>
    </row>
    <row r="41" spans="1:47" x14ac:dyDescent="0.25">
      <c r="A41" s="3">
        <v>37</v>
      </c>
      <c r="B41" s="22" t="s">
        <v>198</v>
      </c>
      <c r="C41" s="22" t="s">
        <v>53</v>
      </c>
      <c r="D41" s="22">
        <v>2002</v>
      </c>
      <c r="E41" s="22" t="s">
        <v>199</v>
      </c>
      <c r="F41" s="2"/>
      <c r="G41" s="2"/>
      <c r="H41" s="38"/>
      <c r="I41" s="38">
        <v>17</v>
      </c>
      <c r="J41" s="38"/>
      <c r="K41" s="38"/>
      <c r="L41" s="14">
        <v>0</v>
      </c>
      <c r="M41" s="14">
        <v>0</v>
      </c>
      <c r="N41" s="14">
        <v>0</v>
      </c>
      <c r="O41" s="14">
        <f>50-(I41*$O$66)+$O$66</f>
        <v>36.440677966101696</v>
      </c>
      <c r="P41" s="14">
        <f t="shared" si="12"/>
        <v>0</v>
      </c>
      <c r="Q41" s="14">
        <f t="shared" si="13"/>
        <v>0</v>
      </c>
      <c r="R41" s="41">
        <f t="shared" si="14"/>
        <v>36.440677966101696</v>
      </c>
      <c r="S41" s="32"/>
      <c r="T41" s="38"/>
      <c r="U41" s="38"/>
      <c r="V41" s="48"/>
      <c r="W41" s="26">
        <v>0</v>
      </c>
      <c r="X41" s="26">
        <v>0</v>
      </c>
      <c r="Y41" s="26">
        <v>0</v>
      </c>
      <c r="Z41" s="26">
        <f t="shared" si="15"/>
        <v>0</v>
      </c>
      <c r="AA41" s="41">
        <f t="shared" si="16"/>
        <v>0</v>
      </c>
      <c r="AB41" s="67"/>
      <c r="AC41" s="67">
        <f t="shared" si="17"/>
        <v>0</v>
      </c>
      <c r="AD41" s="32"/>
      <c r="AE41" s="26"/>
      <c r="AF41" s="31"/>
      <c r="AG41" s="14"/>
      <c r="AH41" s="31"/>
      <c r="AI41" s="26"/>
      <c r="AJ41" s="31"/>
      <c r="AK41" s="14"/>
      <c r="AL41" s="31">
        <v>11</v>
      </c>
      <c r="AM41" s="14">
        <f>25-(AL41*$AM$66)+$AM$66</f>
        <v>15.74074074074074</v>
      </c>
      <c r="AN41" s="31"/>
      <c r="AO41" s="26"/>
      <c r="AP41" s="31"/>
      <c r="AQ41" s="26"/>
      <c r="AR41" s="31"/>
      <c r="AS41" s="26"/>
      <c r="AT41" s="43">
        <f t="shared" si="18"/>
        <v>15.74074074074074</v>
      </c>
      <c r="AU41" s="46">
        <f t="shared" si="19"/>
        <v>52.181418706842436</v>
      </c>
    </row>
    <row r="42" spans="1:47" x14ac:dyDescent="0.25">
      <c r="A42" s="3">
        <v>38</v>
      </c>
      <c r="B42" s="15" t="s">
        <v>129</v>
      </c>
      <c r="C42" s="15" t="s">
        <v>53</v>
      </c>
      <c r="D42" s="15">
        <v>2002</v>
      </c>
      <c r="E42" s="1" t="s">
        <v>128</v>
      </c>
      <c r="F42" s="2"/>
      <c r="G42" s="2"/>
      <c r="H42" s="38"/>
      <c r="I42" s="38"/>
      <c r="J42" s="38"/>
      <c r="K42" s="38"/>
      <c r="L42" s="14">
        <v>0</v>
      </c>
      <c r="M42" s="14">
        <v>0</v>
      </c>
      <c r="N42" s="14">
        <v>0</v>
      </c>
      <c r="O42" s="14">
        <v>0</v>
      </c>
      <c r="P42" s="14">
        <f t="shared" si="12"/>
        <v>0</v>
      </c>
      <c r="Q42" s="14">
        <f t="shared" si="13"/>
        <v>0</v>
      </c>
      <c r="R42" s="41">
        <f t="shared" si="14"/>
        <v>0</v>
      </c>
      <c r="S42" s="32">
        <v>14</v>
      </c>
      <c r="T42" s="38"/>
      <c r="U42" s="38"/>
      <c r="V42" s="48"/>
      <c r="W42" s="26">
        <f>100-(S42*$W$66)+$W$66</f>
        <v>51.851851851851848</v>
      </c>
      <c r="X42" s="26">
        <v>0</v>
      </c>
      <c r="Y42" s="26">
        <v>0</v>
      </c>
      <c r="Z42" s="26">
        <f t="shared" si="15"/>
        <v>0</v>
      </c>
      <c r="AA42" s="41">
        <f t="shared" si="16"/>
        <v>51.851851851851848</v>
      </c>
      <c r="AB42" s="67"/>
      <c r="AC42" s="67">
        <f t="shared" si="17"/>
        <v>0</v>
      </c>
      <c r="AD42" s="32"/>
      <c r="AE42" s="26"/>
      <c r="AF42" s="31"/>
      <c r="AG42" s="14"/>
      <c r="AH42" s="31"/>
      <c r="AI42" s="26"/>
      <c r="AJ42" s="31"/>
      <c r="AK42" s="14"/>
      <c r="AL42" s="31"/>
      <c r="AM42" s="14"/>
      <c r="AN42" s="31"/>
      <c r="AO42" s="26"/>
      <c r="AP42" s="31"/>
      <c r="AQ42" s="26"/>
      <c r="AR42" s="31"/>
      <c r="AS42" s="26"/>
      <c r="AT42" s="43">
        <f t="shared" si="18"/>
        <v>0</v>
      </c>
      <c r="AU42" s="46">
        <f t="shared" si="19"/>
        <v>51.851851851851848</v>
      </c>
    </row>
    <row r="43" spans="1:47" x14ac:dyDescent="0.25">
      <c r="A43" s="3">
        <v>39</v>
      </c>
      <c r="B43" s="1" t="s">
        <v>66</v>
      </c>
      <c r="C43" s="1" t="s">
        <v>53</v>
      </c>
      <c r="D43" s="1">
        <v>2002</v>
      </c>
      <c r="E43" s="3" t="s">
        <v>121</v>
      </c>
      <c r="F43" s="2">
        <v>12</v>
      </c>
      <c r="G43" s="2"/>
      <c r="H43" s="38"/>
      <c r="I43" s="38"/>
      <c r="J43" s="38"/>
      <c r="K43" s="38"/>
      <c r="L43" s="14">
        <f>50-(F43*$L$66)+$L$66</f>
        <v>4.166666666666667</v>
      </c>
      <c r="M43" s="14">
        <v>0</v>
      </c>
      <c r="N43" s="14">
        <v>0</v>
      </c>
      <c r="O43" s="14">
        <v>0</v>
      </c>
      <c r="P43" s="14">
        <f t="shared" si="12"/>
        <v>0</v>
      </c>
      <c r="Q43" s="14">
        <f t="shared" si="13"/>
        <v>0</v>
      </c>
      <c r="R43" s="41">
        <f t="shared" si="14"/>
        <v>4.166666666666667</v>
      </c>
      <c r="S43" s="32">
        <v>23</v>
      </c>
      <c r="T43" s="38">
        <v>37</v>
      </c>
      <c r="U43" s="38"/>
      <c r="V43" s="48"/>
      <c r="W43" s="26">
        <f>100-(S43*$W$66)+$W$66</f>
        <v>18.518518518518512</v>
      </c>
      <c r="X43" s="26">
        <f>100-(T43*$X$66)+$X$66</f>
        <v>7.6923076923076881</v>
      </c>
      <c r="Y43" s="26">
        <v>0</v>
      </c>
      <c r="Z43" s="26">
        <f t="shared" si="15"/>
        <v>0</v>
      </c>
      <c r="AA43" s="41">
        <f t="shared" si="16"/>
        <v>26.210826210826198</v>
      </c>
      <c r="AB43" s="67"/>
      <c r="AC43" s="67">
        <f t="shared" si="17"/>
        <v>0</v>
      </c>
      <c r="AD43" s="32">
        <v>8</v>
      </c>
      <c r="AE43" s="26">
        <f>25-(AD43*$AE$66)+$AE$66</f>
        <v>11.538461538461538</v>
      </c>
      <c r="AF43" s="31">
        <v>12</v>
      </c>
      <c r="AG43" s="14">
        <f>25-(AF43*$AG$66)+$AG$66</f>
        <v>3.8461538461538467</v>
      </c>
      <c r="AH43" s="31"/>
      <c r="AI43" s="26"/>
      <c r="AJ43" s="31"/>
      <c r="AK43" s="14"/>
      <c r="AL43" s="31"/>
      <c r="AM43" s="14"/>
      <c r="AN43" s="31"/>
      <c r="AO43" s="26"/>
      <c r="AP43" s="31"/>
      <c r="AQ43" s="26"/>
      <c r="AR43" s="31"/>
      <c r="AS43" s="26"/>
      <c r="AT43" s="43">
        <f t="shared" si="18"/>
        <v>11.538461538461538</v>
      </c>
      <c r="AU43" s="46">
        <f t="shared" si="19"/>
        <v>41.915954415954403</v>
      </c>
    </row>
    <row r="44" spans="1:47" x14ac:dyDescent="0.25">
      <c r="A44" s="3">
        <v>40</v>
      </c>
      <c r="B44" s="22" t="s">
        <v>55</v>
      </c>
      <c r="C44" s="22" t="s">
        <v>52</v>
      </c>
      <c r="D44" s="22">
        <v>2001</v>
      </c>
      <c r="E44" s="22" t="s">
        <v>19</v>
      </c>
      <c r="F44" s="2"/>
      <c r="G44" s="2"/>
      <c r="H44" s="38">
        <v>5</v>
      </c>
      <c r="I44" s="38"/>
      <c r="J44" s="38"/>
      <c r="K44" s="38"/>
      <c r="L44" s="14">
        <v>0</v>
      </c>
      <c r="M44" s="14">
        <v>0</v>
      </c>
      <c r="N44" s="14">
        <f>50-(H44*$N$66)+$N$66</f>
        <v>41.666666666666664</v>
      </c>
      <c r="O44" s="14">
        <v>0</v>
      </c>
      <c r="P44" s="14">
        <f t="shared" si="12"/>
        <v>0</v>
      </c>
      <c r="Q44" s="14">
        <f t="shared" si="13"/>
        <v>0</v>
      </c>
      <c r="R44" s="41">
        <f t="shared" si="14"/>
        <v>41.666666666666664</v>
      </c>
      <c r="S44" s="32"/>
      <c r="T44" s="38"/>
      <c r="U44" s="38"/>
      <c r="V44" s="31"/>
      <c r="W44" s="26">
        <v>0</v>
      </c>
      <c r="X44" s="26">
        <v>0</v>
      </c>
      <c r="Y44" s="26">
        <v>0</v>
      </c>
      <c r="Z44" s="26">
        <f t="shared" si="15"/>
        <v>0</v>
      </c>
      <c r="AA44" s="41">
        <f t="shared" si="16"/>
        <v>0</v>
      </c>
      <c r="AB44" s="67"/>
      <c r="AC44" s="67">
        <f t="shared" si="17"/>
        <v>0</v>
      </c>
      <c r="AD44" s="32"/>
      <c r="AE44" s="26"/>
      <c r="AF44" s="31"/>
      <c r="AG44" s="14"/>
      <c r="AH44" s="31"/>
      <c r="AI44" s="26"/>
      <c r="AJ44" s="31"/>
      <c r="AK44" s="14"/>
      <c r="AL44" s="31"/>
      <c r="AM44" s="14"/>
      <c r="AN44" s="31"/>
      <c r="AO44" s="26"/>
      <c r="AP44" s="31"/>
      <c r="AQ44" s="26"/>
      <c r="AR44" s="31"/>
      <c r="AS44" s="26"/>
      <c r="AT44" s="43">
        <f t="shared" si="18"/>
        <v>0</v>
      </c>
      <c r="AU44" s="46">
        <f t="shared" si="19"/>
        <v>41.666666666666664</v>
      </c>
    </row>
    <row r="45" spans="1:47" x14ac:dyDescent="0.25">
      <c r="A45" s="3">
        <v>41</v>
      </c>
      <c r="B45" s="22" t="s">
        <v>141</v>
      </c>
      <c r="C45" s="22" t="s">
        <v>53</v>
      </c>
      <c r="D45" s="22">
        <v>2003</v>
      </c>
      <c r="E45" s="22" t="s">
        <v>142</v>
      </c>
      <c r="F45" s="2"/>
      <c r="G45" s="2"/>
      <c r="H45" s="38"/>
      <c r="I45" s="38">
        <v>44</v>
      </c>
      <c r="J45" s="38"/>
      <c r="K45" s="38"/>
      <c r="L45" s="14">
        <v>0</v>
      </c>
      <c r="M45" s="14">
        <v>0</v>
      </c>
      <c r="N45" s="14">
        <v>0</v>
      </c>
      <c r="O45" s="14">
        <f>50-(I45*$O$66)+$O$66</f>
        <v>13.559322033898304</v>
      </c>
      <c r="P45" s="14">
        <f t="shared" si="12"/>
        <v>0</v>
      </c>
      <c r="Q45" s="14">
        <f t="shared" si="13"/>
        <v>0</v>
      </c>
      <c r="R45" s="41">
        <f t="shared" si="14"/>
        <v>13.559322033898304</v>
      </c>
      <c r="S45" s="32"/>
      <c r="T45" s="38"/>
      <c r="U45" s="38">
        <v>25</v>
      </c>
      <c r="V45" s="31"/>
      <c r="W45" s="26">
        <v>0</v>
      </c>
      <c r="X45" s="26">
        <v>0</v>
      </c>
      <c r="Y45" s="26">
        <f>100-(U45*$Y$66)+$Y$66</f>
        <v>11.111111111111109</v>
      </c>
      <c r="Z45" s="26">
        <f t="shared" si="15"/>
        <v>0</v>
      </c>
      <c r="AA45" s="41">
        <f t="shared" si="16"/>
        <v>11.111111111111109</v>
      </c>
      <c r="AB45" s="67"/>
      <c r="AC45" s="67">
        <f t="shared" si="17"/>
        <v>0</v>
      </c>
      <c r="AD45" s="32"/>
      <c r="AE45" s="26"/>
      <c r="AF45" s="31"/>
      <c r="AG45" s="14"/>
      <c r="AH45" s="31"/>
      <c r="AI45" s="26"/>
      <c r="AJ45" s="31"/>
      <c r="AK45" s="14"/>
      <c r="AL45" s="31">
        <v>18</v>
      </c>
      <c r="AM45" s="14">
        <f>25-(AL45*$AM$66)+$AM$66</f>
        <v>9.2592592592592577</v>
      </c>
      <c r="AN45" s="31"/>
      <c r="AO45" s="26"/>
      <c r="AP45" s="31"/>
      <c r="AQ45" s="26"/>
      <c r="AR45" s="31"/>
      <c r="AS45" s="26"/>
      <c r="AT45" s="43">
        <f t="shared" si="18"/>
        <v>9.2592592592592577</v>
      </c>
      <c r="AU45" s="46">
        <f t="shared" si="19"/>
        <v>33.929692404268671</v>
      </c>
    </row>
    <row r="46" spans="1:47" x14ac:dyDescent="0.25">
      <c r="A46" s="3">
        <v>42</v>
      </c>
      <c r="B46" s="1" t="s">
        <v>136</v>
      </c>
      <c r="C46" s="1" t="s">
        <v>53</v>
      </c>
      <c r="D46" s="1">
        <v>2003</v>
      </c>
      <c r="E46" s="1" t="s">
        <v>77</v>
      </c>
      <c r="F46" s="2"/>
      <c r="G46" s="2"/>
      <c r="H46" s="38"/>
      <c r="I46" s="38"/>
      <c r="J46" s="38"/>
      <c r="K46" s="38"/>
      <c r="L46" s="14">
        <v>0</v>
      </c>
      <c r="M46" s="14">
        <v>0</v>
      </c>
      <c r="N46" s="14">
        <v>0</v>
      </c>
      <c r="O46" s="14">
        <v>0</v>
      </c>
      <c r="P46" s="14">
        <f t="shared" si="12"/>
        <v>0</v>
      </c>
      <c r="Q46" s="14">
        <f t="shared" si="13"/>
        <v>0</v>
      </c>
      <c r="R46" s="41">
        <f t="shared" si="14"/>
        <v>0</v>
      </c>
      <c r="S46" s="32"/>
      <c r="T46" s="38">
        <v>35</v>
      </c>
      <c r="U46" s="38">
        <v>24</v>
      </c>
      <c r="V46" s="48"/>
      <c r="W46" s="26">
        <v>0</v>
      </c>
      <c r="X46" s="26">
        <f>100-(T46*$X$66)+$X$66</f>
        <v>12.820512820512812</v>
      </c>
      <c r="Y46" s="26">
        <f>100-(U46*$Y$66)+$Y$66</f>
        <v>14.814814814814818</v>
      </c>
      <c r="Z46" s="26">
        <f t="shared" si="15"/>
        <v>0</v>
      </c>
      <c r="AA46" s="41">
        <f t="shared" si="16"/>
        <v>27.635327635327631</v>
      </c>
      <c r="AB46" s="67"/>
      <c r="AC46" s="67">
        <f t="shared" si="17"/>
        <v>0</v>
      </c>
      <c r="AD46" s="32"/>
      <c r="AE46" s="26"/>
      <c r="AF46" s="31"/>
      <c r="AG46" s="14"/>
      <c r="AH46" s="31"/>
      <c r="AI46" s="26"/>
      <c r="AJ46" s="31"/>
      <c r="AK46" s="14"/>
      <c r="AL46" s="31"/>
      <c r="AM46" s="14"/>
      <c r="AN46" s="31"/>
      <c r="AO46" s="26"/>
      <c r="AP46" s="31">
        <v>11</v>
      </c>
      <c r="AQ46" s="26">
        <f>25-(AP46*$AQ$66)+$AQ$66</f>
        <v>4.1666666666666661</v>
      </c>
      <c r="AR46" s="31"/>
      <c r="AS46" s="26"/>
      <c r="AT46" s="43">
        <f t="shared" si="18"/>
        <v>4.1666666666666661</v>
      </c>
      <c r="AU46" s="46">
        <f t="shared" si="19"/>
        <v>31.801994301994299</v>
      </c>
    </row>
    <row r="47" spans="1:47" x14ac:dyDescent="0.25">
      <c r="A47" s="3">
        <v>43</v>
      </c>
      <c r="B47" s="1" t="s">
        <v>60</v>
      </c>
      <c r="C47" s="1" t="s">
        <v>52</v>
      </c>
      <c r="D47" s="1">
        <v>2001</v>
      </c>
      <c r="E47" s="1" t="s">
        <v>199</v>
      </c>
      <c r="F47" s="2"/>
      <c r="G47" s="2"/>
      <c r="H47" s="38"/>
      <c r="I47" s="38"/>
      <c r="J47" s="38"/>
      <c r="K47" s="38"/>
      <c r="L47" s="14">
        <v>0</v>
      </c>
      <c r="M47" s="14">
        <v>0</v>
      </c>
      <c r="N47" s="14">
        <v>0</v>
      </c>
      <c r="O47" s="14">
        <v>0</v>
      </c>
      <c r="P47" s="14">
        <f t="shared" si="12"/>
        <v>0</v>
      </c>
      <c r="Q47" s="14">
        <f t="shared" si="13"/>
        <v>0</v>
      </c>
      <c r="R47" s="41">
        <f t="shared" si="14"/>
        <v>0</v>
      </c>
      <c r="S47" s="32"/>
      <c r="T47" s="38">
        <v>30</v>
      </c>
      <c r="U47" s="38"/>
      <c r="V47" s="31"/>
      <c r="W47" s="26">
        <v>0</v>
      </c>
      <c r="X47" s="26">
        <f>100-(T47*$X$66)+$X$66</f>
        <v>25.641025641025632</v>
      </c>
      <c r="Y47" s="26">
        <v>0</v>
      </c>
      <c r="Z47" s="26">
        <f t="shared" si="15"/>
        <v>0</v>
      </c>
      <c r="AA47" s="41">
        <f t="shared" si="16"/>
        <v>25.641025641025632</v>
      </c>
      <c r="AB47" s="67"/>
      <c r="AC47" s="67">
        <f t="shared" si="17"/>
        <v>0</v>
      </c>
      <c r="AD47" s="32"/>
      <c r="AE47" s="26"/>
      <c r="AF47" s="31"/>
      <c r="AG47" s="14"/>
      <c r="AH47" s="31"/>
      <c r="AI47" s="26"/>
      <c r="AJ47" s="31"/>
      <c r="AK47" s="14"/>
      <c r="AL47" s="31"/>
      <c r="AM47" s="14"/>
      <c r="AN47" s="31"/>
      <c r="AO47" s="26"/>
      <c r="AP47" s="31"/>
      <c r="AQ47" s="26"/>
      <c r="AR47" s="31"/>
      <c r="AS47" s="26"/>
      <c r="AT47" s="43">
        <f t="shared" si="18"/>
        <v>0</v>
      </c>
      <c r="AU47" s="46">
        <f t="shared" si="19"/>
        <v>25.641025641025632</v>
      </c>
    </row>
    <row r="48" spans="1:47" x14ac:dyDescent="0.25">
      <c r="A48" s="3">
        <v>44</v>
      </c>
      <c r="B48" s="1" t="s">
        <v>138</v>
      </c>
      <c r="C48" s="1" t="s">
        <v>53</v>
      </c>
      <c r="D48" s="1">
        <v>2002</v>
      </c>
      <c r="E48" s="1" t="s">
        <v>42</v>
      </c>
      <c r="F48" s="2"/>
      <c r="G48" s="2"/>
      <c r="H48" s="38"/>
      <c r="I48" s="38">
        <v>45</v>
      </c>
      <c r="J48" s="38"/>
      <c r="K48" s="38"/>
      <c r="L48" s="14">
        <v>0</v>
      </c>
      <c r="M48" s="14">
        <v>0</v>
      </c>
      <c r="N48" s="14">
        <v>0</v>
      </c>
      <c r="O48" s="14">
        <f>50-(I48*$O$66)+$O$66</f>
        <v>12.711864406779661</v>
      </c>
      <c r="P48" s="14">
        <f t="shared" si="12"/>
        <v>0</v>
      </c>
      <c r="Q48" s="14">
        <f t="shared" si="13"/>
        <v>0</v>
      </c>
      <c r="R48" s="41">
        <f t="shared" si="14"/>
        <v>12.711864406779661</v>
      </c>
      <c r="S48" s="32"/>
      <c r="T48" s="38">
        <v>38</v>
      </c>
      <c r="U48" s="38"/>
      <c r="V48" s="48"/>
      <c r="W48" s="26">
        <v>0</v>
      </c>
      <c r="X48" s="26">
        <f>100-(T48*$X$66)+$X$66</f>
        <v>5.1282051282051189</v>
      </c>
      <c r="Y48" s="26">
        <v>0</v>
      </c>
      <c r="Z48" s="26">
        <f t="shared" si="15"/>
        <v>0</v>
      </c>
      <c r="AA48" s="41">
        <f t="shared" si="16"/>
        <v>5.1282051282051189</v>
      </c>
      <c r="AB48" s="67"/>
      <c r="AC48" s="67">
        <f t="shared" si="17"/>
        <v>0</v>
      </c>
      <c r="AD48" s="32"/>
      <c r="AE48" s="26"/>
      <c r="AF48" s="31"/>
      <c r="AG48" s="14"/>
      <c r="AH48" s="31"/>
      <c r="AI48" s="26"/>
      <c r="AJ48" s="31"/>
      <c r="AK48" s="14"/>
      <c r="AL48" s="31">
        <v>20</v>
      </c>
      <c r="AM48" s="14">
        <f>25-(AL48*$AM$66)+$AM$66</f>
        <v>7.4074074074074066</v>
      </c>
      <c r="AN48" s="31"/>
      <c r="AO48" s="26"/>
      <c r="AP48" s="31"/>
      <c r="AQ48" s="26"/>
      <c r="AR48" s="31"/>
      <c r="AS48" s="26"/>
      <c r="AT48" s="43">
        <f t="shared" si="18"/>
        <v>7.4074074074074066</v>
      </c>
      <c r="AU48" s="46">
        <f t="shared" si="19"/>
        <v>25.247476942392183</v>
      </c>
    </row>
    <row r="49" spans="1:47" x14ac:dyDescent="0.25">
      <c r="A49" s="3">
        <v>45</v>
      </c>
      <c r="B49" s="22" t="s">
        <v>197</v>
      </c>
      <c r="C49" s="22" t="s">
        <v>53</v>
      </c>
      <c r="D49" s="22">
        <v>2004</v>
      </c>
      <c r="E49" s="22" t="s">
        <v>7</v>
      </c>
      <c r="F49" s="2"/>
      <c r="G49" s="2"/>
      <c r="H49" s="38"/>
      <c r="I49" s="38"/>
      <c r="J49" s="38"/>
      <c r="K49" s="38"/>
      <c r="L49" s="14">
        <v>0</v>
      </c>
      <c r="M49" s="14">
        <v>0</v>
      </c>
      <c r="N49" s="14">
        <v>0</v>
      </c>
      <c r="O49" s="14">
        <v>0</v>
      </c>
      <c r="P49" s="14">
        <f t="shared" si="12"/>
        <v>0</v>
      </c>
      <c r="Q49" s="14">
        <f t="shared" si="13"/>
        <v>0</v>
      </c>
      <c r="R49" s="41">
        <f t="shared" si="14"/>
        <v>0</v>
      </c>
      <c r="S49" s="32"/>
      <c r="T49" s="38"/>
      <c r="U49" s="38"/>
      <c r="V49" s="48"/>
      <c r="W49" s="26">
        <v>0</v>
      </c>
      <c r="X49" s="26">
        <v>0</v>
      </c>
      <c r="Y49" s="26">
        <v>0</v>
      </c>
      <c r="Z49" s="26">
        <f t="shared" si="15"/>
        <v>0</v>
      </c>
      <c r="AA49" s="41">
        <f t="shared" si="16"/>
        <v>0</v>
      </c>
      <c r="AB49" s="67"/>
      <c r="AC49" s="67">
        <f t="shared" si="17"/>
        <v>0</v>
      </c>
      <c r="AD49" s="32"/>
      <c r="AE49" s="26"/>
      <c r="AF49" s="31"/>
      <c r="AG49" s="14"/>
      <c r="AH49" s="31"/>
      <c r="AI49" s="26"/>
      <c r="AJ49" s="31"/>
      <c r="AK49" s="14"/>
      <c r="AL49" s="31">
        <v>5</v>
      </c>
      <c r="AM49" s="14">
        <f>25-(AL49*$AM$66)+$AM$66</f>
        <v>21.296296296296298</v>
      </c>
      <c r="AN49" s="31">
        <v>17</v>
      </c>
      <c r="AO49" s="26">
        <f>25-(AN49*$AO$66)+$AO$66</f>
        <v>10.714285714285714</v>
      </c>
      <c r="AP49" s="31"/>
      <c r="AQ49" s="26"/>
      <c r="AR49" s="31"/>
      <c r="AS49" s="26"/>
      <c r="AT49" s="43">
        <f t="shared" si="18"/>
        <v>21.296296296296298</v>
      </c>
      <c r="AU49" s="46">
        <f t="shared" si="19"/>
        <v>21.296296296296298</v>
      </c>
    </row>
    <row r="50" spans="1:47" x14ac:dyDescent="0.25">
      <c r="A50" s="3">
        <v>46</v>
      </c>
      <c r="B50" s="16" t="s">
        <v>130</v>
      </c>
      <c r="C50" s="15" t="s">
        <v>52</v>
      </c>
      <c r="D50" s="15">
        <v>2001</v>
      </c>
      <c r="E50" s="1" t="s">
        <v>128</v>
      </c>
      <c r="F50" s="2"/>
      <c r="G50" s="2"/>
      <c r="H50" s="38"/>
      <c r="I50" s="38"/>
      <c r="J50" s="38"/>
      <c r="K50" s="38"/>
      <c r="L50" s="14">
        <v>0</v>
      </c>
      <c r="M50" s="14">
        <v>0</v>
      </c>
      <c r="N50" s="14">
        <v>0</v>
      </c>
      <c r="O50" s="14">
        <v>0</v>
      </c>
      <c r="P50" s="14">
        <f t="shared" si="12"/>
        <v>0</v>
      </c>
      <c r="Q50" s="14">
        <f t="shared" si="13"/>
        <v>0</v>
      </c>
      <c r="R50" s="41">
        <f t="shared" si="14"/>
        <v>0</v>
      </c>
      <c r="S50" s="32">
        <v>25</v>
      </c>
      <c r="T50" s="38"/>
      <c r="U50" s="38">
        <v>26</v>
      </c>
      <c r="V50" s="48"/>
      <c r="W50" s="26">
        <f>100-(S50*$W$66)+$W$66</f>
        <v>11.111111111111109</v>
      </c>
      <c r="X50" s="26">
        <v>0</v>
      </c>
      <c r="Y50" s="26">
        <f>100-(U50*$Y$66)+$Y$66</f>
        <v>7.4074074074074137</v>
      </c>
      <c r="Z50" s="26">
        <f t="shared" si="15"/>
        <v>0</v>
      </c>
      <c r="AA50" s="41">
        <f t="shared" si="16"/>
        <v>18.518518518518523</v>
      </c>
      <c r="AB50" s="67"/>
      <c r="AC50" s="67">
        <f t="shared" si="17"/>
        <v>0</v>
      </c>
      <c r="AD50" s="32"/>
      <c r="AE50" s="26"/>
      <c r="AF50" s="31"/>
      <c r="AG50" s="14"/>
      <c r="AH50" s="31"/>
      <c r="AI50" s="26"/>
      <c r="AJ50" s="31"/>
      <c r="AK50" s="14"/>
      <c r="AL50" s="31"/>
      <c r="AM50" s="14"/>
      <c r="AN50" s="31"/>
      <c r="AO50" s="26"/>
      <c r="AP50" s="31"/>
      <c r="AQ50" s="26"/>
      <c r="AR50" s="31"/>
      <c r="AS50" s="26"/>
      <c r="AT50" s="43">
        <f t="shared" si="18"/>
        <v>0</v>
      </c>
      <c r="AU50" s="46">
        <f t="shared" si="19"/>
        <v>18.518518518518523</v>
      </c>
    </row>
    <row r="51" spans="1:47" x14ac:dyDescent="0.25">
      <c r="A51" s="3">
        <v>47</v>
      </c>
      <c r="B51" s="23" t="s">
        <v>195</v>
      </c>
      <c r="C51" s="23"/>
      <c r="D51" s="23"/>
      <c r="E51" s="22" t="s">
        <v>193</v>
      </c>
      <c r="F51" s="2"/>
      <c r="G51" s="2"/>
      <c r="H51" s="38"/>
      <c r="I51" s="38"/>
      <c r="J51" s="38"/>
      <c r="K51" s="38"/>
      <c r="L51" s="14">
        <v>0</v>
      </c>
      <c r="M51" s="14">
        <v>0</v>
      </c>
      <c r="N51" s="14">
        <v>0</v>
      </c>
      <c r="O51" s="14">
        <v>0</v>
      </c>
      <c r="P51" s="14">
        <f t="shared" si="12"/>
        <v>0</v>
      </c>
      <c r="Q51" s="14">
        <f t="shared" si="13"/>
        <v>0</v>
      </c>
      <c r="R51" s="41">
        <f t="shared" si="14"/>
        <v>0</v>
      </c>
      <c r="S51" s="32"/>
      <c r="T51" s="38"/>
      <c r="U51" s="38"/>
      <c r="V51" s="48"/>
      <c r="W51" s="26">
        <v>0</v>
      </c>
      <c r="X51" s="26">
        <v>0</v>
      </c>
      <c r="Y51" s="26">
        <v>0</v>
      </c>
      <c r="Z51" s="26">
        <f t="shared" si="15"/>
        <v>0</v>
      </c>
      <c r="AA51" s="41">
        <f t="shared" si="16"/>
        <v>0</v>
      </c>
      <c r="AB51" s="67"/>
      <c r="AC51" s="67">
        <f t="shared" si="17"/>
        <v>0</v>
      </c>
      <c r="AD51" s="32"/>
      <c r="AE51" s="26"/>
      <c r="AF51" s="31"/>
      <c r="AG51" s="14"/>
      <c r="AH51" s="31"/>
      <c r="AI51" s="26"/>
      <c r="AJ51" s="31">
        <v>5</v>
      </c>
      <c r="AK51" s="14">
        <f>25-(AJ51*$AK$66)+$AK$66</f>
        <v>16.666666666666664</v>
      </c>
      <c r="AL51" s="31"/>
      <c r="AM51" s="14"/>
      <c r="AN51" s="31"/>
      <c r="AO51" s="26"/>
      <c r="AP51" s="31"/>
      <c r="AQ51" s="26"/>
      <c r="AR51" s="31"/>
      <c r="AS51" s="26"/>
      <c r="AT51" s="43">
        <f t="shared" si="18"/>
        <v>16.666666666666664</v>
      </c>
      <c r="AU51" s="46">
        <f t="shared" si="19"/>
        <v>16.666666666666664</v>
      </c>
    </row>
    <row r="52" spans="1:47" x14ac:dyDescent="0.25">
      <c r="A52" s="3">
        <v>48</v>
      </c>
      <c r="B52" s="23" t="s">
        <v>200</v>
      </c>
      <c r="C52" s="23" t="s">
        <v>103</v>
      </c>
      <c r="D52" s="23">
        <v>1999</v>
      </c>
      <c r="E52" s="22" t="s">
        <v>42</v>
      </c>
      <c r="F52" s="2"/>
      <c r="G52" s="2"/>
      <c r="H52" s="38"/>
      <c r="I52" s="38"/>
      <c r="J52" s="38"/>
      <c r="K52" s="38"/>
      <c r="L52" s="14">
        <v>0</v>
      </c>
      <c r="M52" s="14">
        <v>0</v>
      </c>
      <c r="N52" s="14">
        <v>0</v>
      </c>
      <c r="O52" s="14">
        <v>0</v>
      </c>
      <c r="P52" s="14">
        <f t="shared" si="12"/>
        <v>0</v>
      </c>
      <c r="Q52" s="14">
        <f t="shared" si="13"/>
        <v>0</v>
      </c>
      <c r="R52" s="41">
        <f t="shared" si="14"/>
        <v>0</v>
      </c>
      <c r="S52" s="32"/>
      <c r="T52" s="38"/>
      <c r="U52" s="38"/>
      <c r="V52" s="48"/>
      <c r="W52" s="26">
        <v>0</v>
      </c>
      <c r="X52" s="26">
        <v>0</v>
      </c>
      <c r="Y52" s="26">
        <v>0</v>
      </c>
      <c r="Z52" s="26">
        <f t="shared" si="15"/>
        <v>0</v>
      </c>
      <c r="AA52" s="41">
        <f t="shared" si="16"/>
        <v>0</v>
      </c>
      <c r="AB52" s="67"/>
      <c r="AC52" s="67">
        <f t="shared" si="17"/>
        <v>0</v>
      </c>
      <c r="AD52" s="32"/>
      <c r="AE52" s="26"/>
      <c r="AF52" s="31"/>
      <c r="AG52" s="14"/>
      <c r="AH52" s="31"/>
      <c r="AI52" s="26"/>
      <c r="AJ52" s="31"/>
      <c r="AK52" s="14"/>
      <c r="AL52" s="31">
        <v>12</v>
      </c>
      <c r="AM52" s="14">
        <f>25-(AL52*$AM$66)+$AM$66</f>
        <v>14.814814814814815</v>
      </c>
      <c r="AN52" s="31"/>
      <c r="AO52" s="26"/>
      <c r="AP52" s="31"/>
      <c r="AQ52" s="26"/>
      <c r="AR52" s="31"/>
      <c r="AS52" s="26"/>
      <c r="AT52" s="43">
        <f t="shared" si="18"/>
        <v>14.814814814814815</v>
      </c>
      <c r="AU52" s="46">
        <f t="shared" si="19"/>
        <v>14.814814814814815</v>
      </c>
    </row>
    <row r="53" spans="1:47" x14ac:dyDescent="0.25">
      <c r="A53" s="3">
        <v>49</v>
      </c>
      <c r="B53" s="22" t="s">
        <v>209</v>
      </c>
      <c r="C53" s="22" t="s">
        <v>53</v>
      </c>
      <c r="D53" s="22">
        <v>2005</v>
      </c>
      <c r="E53" s="22" t="s">
        <v>199</v>
      </c>
      <c r="F53" s="2"/>
      <c r="G53" s="2"/>
      <c r="H53" s="38"/>
      <c r="I53" s="38">
        <v>43</v>
      </c>
      <c r="J53" s="38"/>
      <c r="K53" s="38"/>
      <c r="L53" s="14">
        <v>0</v>
      </c>
      <c r="M53" s="14">
        <v>0</v>
      </c>
      <c r="N53" s="14">
        <v>0</v>
      </c>
      <c r="O53" s="14">
        <f>50-(I53*$O$66)+$O$66</f>
        <v>14.406779661016948</v>
      </c>
      <c r="P53" s="14">
        <f t="shared" si="12"/>
        <v>0</v>
      </c>
      <c r="Q53" s="14">
        <f t="shared" si="13"/>
        <v>0</v>
      </c>
      <c r="R53" s="41">
        <f t="shared" si="14"/>
        <v>14.406779661016948</v>
      </c>
      <c r="S53" s="32"/>
      <c r="T53" s="38"/>
      <c r="U53" s="38"/>
      <c r="V53" s="48"/>
      <c r="W53" s="26">
        <v>0</v>
      </c>
      <c r="X53" s="26">
        <v>0</v>
      </c>
      <c r="Y53" s="26">
        <v>0</v>
      </c>
      <c r="Z53" s="26">
        <f t="shared" si="15"/>
        <v>0</v>
      </c>
      <c r="AA53" s="41">
        <f t="shared" si="16"/>
        <v>0</v>
      </c>
      <c r="AB53" s="67"/>
      <c r="AC53" s="67">
        <f t="shared" si="17"/>
        <v>0</v>
      </c>
      <c r="AD53" s="32"/>
      <c r="AE53" s="26"/>
      <c r="AF53" s="31"/>
      <c r="AG53" s="14"/>
      <c r="AH53" s="31"/>
      <c r="AI53" s="26"/>
      <c r="AJ53" s="31"/>
      <c r="AK53" s="14"/>
      <c r="AL53" s="31"/>
      <c r="AM53" s="14"/>
      <c r="AN53" s="31"/>
      <c r="AO53" s="26"/>
      <c r="AP53" s="31"/>
      <c r="AQ53" s="26"/>
      <c r="AR53" s="31"/>
      <c r="AS53" s="26"/>
      <c r="AT53" s="43">
        <f t="shared" si="18"/>
        <v>0</v>
      </c>
      <c r="AU53" s="46">
        <f t="shared" si="19"/>
        <v>14.406779661016948</v>
      </c>
    </row>
    <row r="54" spans="1:47" x14ac:dyDescent="0.25">
      <c r="A54" s="3">
        <v>50</v>
      </c>
      <c r="B54" s="22" t="s">
        <v>74</v>
      </c>
      <c r="C54" s="22" t="s">
        <v>53</v>
      </c>
      <c r="D54" s="22">
        <v>2003</v>
      </c>
      <c r="E54" s="22" t="s">
        <v>201</v>
      </c>
      <c r="F54" s="2"/>
      <c r="G54" s="2"/>
      <c r="H54" s="38"/>
      <c r="I54" s="38"/>
      <c r="J54" s="38"/>
      <c r="K54" s="38"/>
      <c r="L54" s="14">
        <v>0</v>
      </c>
      <c r="M54" s="14">
        <v>0</v>
      </c>
      <c r="N54" s="14">
        <v>0</v>
      </c>
      <c r="O54" s="14">
        <v>0</v>
      </c>
      <c r="P54" s="14">
        <f t="shared" si="12"/>
        <v>0</v>
      </c>
      <c r="Q54" s="14">
        <f t="shared" si="13"/>
        <v>0</v>
      </c>
      <c r="R54" s="41">
        <f t="shared" si="14"/>
        <v>0</v>
      </c>
      <c r="S54" s="32"/>
      <c r="T54" s="38"/>
      <c r="U54" s="38"/>
      <c r="V54" s="48"/>
      <c r="W54" s="26">
        <v>0</v>
      </c>
      <c r="X54" s="26">
        <v>0</v>
      </c>
      <c r="Y54" s="26">
        <v>0</v>
      </c>
      <c r="Z54" s="26">
        <f t="shared" si="15"/>
        <v>0</v>
      </c>
      <c r="AA54" s="41">
        <f t="shared" si="16"/>
        <v>0</v>
      </c>
      <c r="AB54" s="67"/>
      <c r="AC54" s="67">
        <f t="shared" si="17"/>
        <v>0</v>
      </c>
      <c r="AD54" s="32"/>
      <c r="AE54" s="26"/>
      <c r="AF54" s="31"/>
      <c r="AG54" s="14"/>
      <c r="AH54" s="31"/>
      <c r="AI54" s="26"/>
      <c r="AJ54" s="31"/>
      <c r="AK54" s="14"/>
      <c r="AL54" s="31">
        <v>13</v>
      </c>
      <c r="AM54" s="14">
        <f>25-(AL54*$AM$66)+$AM$66</f>
        <v>13.888888888888889</v>
      </c>
      <c r="AN54" s="31"/>
      <c r="AO54" s="26"/>
      <c r="AP54" s="31"/>
      <c r="AQ54" s="26"/>
      <c r="AR54" s="31"/>
      <c r="AS54" s="26"/>
      <c r="AT54" s="43">
        <f t="shared" si="18"/>
        <v>13.888888888888889</v>
      </c>
      <c r="AU54" s="46">
        <f t="shared" si="19"/>
        <v>13.888888888888889</v>
      </c>
    </row>
    <row r="55" spans="1:47" x14ac:dyDescent="0.25">
      <c r="A55" s="3">
        <v>51</v>
      </c>
      <c r="B55" s="16" t="s">
        <v>131</v>
      </c>
      <c r="C55" s="15" t="s">
        <v>53</v>
      </c>
      <c r="D55" s="15">
        <v>2002</v>
      </c>
      <c r="E55" s="1" t="s">
        <v>14</v>
      </c>
      <c r="F55" s="2"/>
      <c r="G55" s="2"/>
      <c r="H55" s="38"/>
      <c r="I55" s="38"/>
      <c r="J55" s="38"/>
      <c r="K55" s="38"/>
      <c r="L55" s="14">
        <v>0</v>
      </c>
      <c r="M55" s="14">
        <v>0</v>
      </c>
      <c r="N55" s="14">
        <v>0</v>
      </c>
      <c r="O55" s="14">
        <v>0</v>
      </c>
      <c r="P55" s="14">
        <f t="shared" si="12"/>
        <v>0</v>
      </c>
      <c r="Q55" s="14">
        <f t="shared" si="13"/>
        <v>0</v>
      </c>
      <c r="R55" s="41">
        <f t="shared" si="14"/>
        <v>0</v>
      </c>
      <c r="S55" s="32">
        <v>26</v>
      </c>
      <c r="T55" s="38">
        <v>39</v>
      </c>
      <c r="U55" s="38"/>
      <c r="V55" s="48"/>
      <c r="W55" s="26">
        <f>100-(S55*$W$66)+$W$66</f>
        <v>7.4074074074074137</v>
      </c>
      <c r="X55" s="26">
        <f>100-(T55*$X$66)+$X$66</f>
        <v>2.5641025641025501</v>
      </c>
      <c r="Y55" s="26">
        <v>0</v>
      </c>
      <c r="Z55" s="26">
        <f t="shared" si="15"/>
        <v>0</v>
      </c>
      <c r="AA55" s="41">
        <f t="shared" si="16"/>
        <v>9.9715099715099633</v>
      </c>
      <c r="AB55" s="67"/>
      <c r="AC55" s="67">
        <f t="shared" si="17"/>
        <v>0</v>
      </c>
      <c r="AD55" s="32"/>
      <c r="AE55" s="26"/>
      <c r="AF55" s="31"/>
      <c r="AG55" s="14"/>
      <c r="AH55" s="31"/>
      <c r="AI55" s="26"/>
      <c r="AJ55" s="31"/>
      <c r="AK55" s="14"/>
      <c r="AL55" s="31">
        <v>24</v>
      </c>
      <c r="AM55" s="14">
        <f>25-(AL55*$AM$66)+$AM$66</f>
        <v>3.7037037037037046</v>
      </c>
      <c r="AN55" s="31"/>
      <c r="AO55" s="14"/>
      <c r="AP55" s="31"/>
      <c r="AQ55" s="26"/>
      <c r="AR55" s="31"/>
      <c r="AS55" s="26"/>
      <c r="AT55" s="43">
        <f t="shared" si="18"/>
        <v>3.7037037037037046</v>
      </c>
      <c r="AU55" s="46">
        <f t="shared" si="19"/>
        <v>13.675213675213667</v>
      </c>
    </row>
    <row r="56" spans="1:47" x14ac:dyDescent="0.25">
      <c r="A56" s="3">
        <v>52</v>
      </c>
      <c r="B56" s="16" t="s">
        <v>132</v>
      </c>
      <c r="C56" s="15" t="s">
        <v>53</v>
      </c>
      <c r="D56" s="15">
        <v>2002</v>
      </c>
      <c r="E56" s="1" t="s">
        <v>31</v>
      </c>
      <c r="F56" s="2"/>
      <c r="G56" s="2"/>
      <c r="H56" s="38"/>
      <c r="I56" s="38">
        <v>57</v>
      </c>
      <c r="J56" s="38"/>
      <c r="K56" s="38"/>
      <c r="L56" s="14">
        <v>0</v>
      </c>
      <c r="M56" s="14">
        <v>0</v>
      </c>
      <c r="N56" s="14">
        <v>0</v>
      </c>
      <c r="O56" s="14">
        <f>50-(I56*$O$66)+$O$66</f>
        <v>2.5423728813559312</v>
      </c>
      <c r="P56" s="14">
        <f t="shared" si="12"/>
        <v>0</v>
      </c>
      <c r="Q56" s="14">
        <f t="shared" si="13"/>
        <v>0</v>
      </c>
      <c r="R56" s="41">
        <f t="shared" si="14"/>
        <v>2.5423728813559312</v>
      </c>
      <c r="S56" s="32">
        <v>27</v>
      </c>
      <c r="T56" s="38"/>
      <c r="U56" s="38"/>
      <c r="V56" s="48"/>
      <c r="W56" s="26">
        <f>100-(S56*$W$66)+$W$66</f>
        <v>3.7037037037037037</v>
      </c>
      <c r="X56" s="26">
        <v>0</v>
      </c>
      <c r="Y56" s="26">
        <v>0</v>
      </c>
      <c r="Z56" s="26">
        <f t="shared" si="15"/>
        <v>0</v>
      </c>
      <c r="AA56" s="41">
        <f t="shared" si="16"/>
        <v>3.7037037037037037</v>
      </c>
      <c r="AB56" s="67"/>
      <c r="AC56" s="67">
        <f t="shared" si="17"/>
        <v>0</v>
      </c>
      <c r="AD56" s="32"/>
      <c r="AE56" s="26"/>
      <c r="AF56" s="31"/>
      <c r="AG56" s="14"/>
      <c r="AH56" s="31"/>
      <c r="AI56" s="26"/>
      <c r="AJ56" s="31"/>
      <c r="AK56" s="14"/>
      <c r="AL56" s="31">
        <v>22</v>
      </c>
      <c r="AM56" s="14">
        <f>25-(AL56*$AM$66)+$AM$66</f>
        <v>5.5555555555555554</v>
      </c>
      <c r="AN56" s="31"/>
      <c r="AO56" s="26"/>
      <c r="AP56" s="31"/>
      <c r="AQ56" s="26"/>
      <c r="AR56" s="31"/>
      <c r="AS56" s="26"/>
      <c r="AT56" s="43">
        <f t="shared" si="18"/>
        <v>5.5555555555555554</v>
      </c>
      <c r="AU56" s="46">
        <f t="shared" si="19"/>
        <v>11.80163214061519</v>
      </c>
    </row>
    <row r="57" spans="1:47" x14ac:dyDescent="0.25">
      <c r="A57" s="3">
        <v>53</v>
      </c>
      <c r="B57" s="22" t="s">
        <v>202</v>
      </c>
      <c r="C57" s="22" t="s">
        <v>52</v>
      </c>
      <c r="D57" s="22">
        <v>2000</v>
      </c>
      <c r="E57" s="22" t="s">
        <v>203</v>
      </c>
      <c r="F57" s="2"/>
      <c r="G57" s="2"/>
      <c r="H57" s="38"/>
      <c r="I57" s="38">
        <v>56</v>
      </c>
      <c r="J57" s="38"/>
      <c r="K57" s="38"/>
      <c r="L57" s="14">
        <v>0</v>
      </c>
      <c r="M57" s="14">
        <v>0</v>
      </c>
      <c r="N57" s="14">
        <v>0</v>
      </c>
      <c r="O57" s="14">
        <f>50-(I57*$O$66)+$O$66</f>
        <v>3.3898305084745748</v>
      </c>
      <c r="P57" s="14">
        <f t="shared" si="12"/>
        <v>0</v>
      </c>
      <c r="Q57" s="14">
        <f t="shared" si="13"/>
        <v>0</v>
      </c>
      <c r="R57" s="41">
        <f t="shared" si="14"/>
        <v>3.3898305084745748</v>
      </c>
      <c r="S57" s="32"/>
      <c r="T57" s="38"/>
      <c r="U57" s="38"/>
      <c r="V57" s="48"/>
      <c r="W57" s="26">
        <v>0</v>
      </c>
      <c r="X57" s="26">
        <v>0</v>
      </c>
      <c r="Y57" s="26">
        <v>0</v>
      </c>
      <c r="Z57" s="26">
        <f t="shared" si="15"/>
        <v>0</v>
      </c>
      <c r="AA57" s="41">
        <f t="shared" si="16"/>
        <v>0</v>
      </c>
      <c r="AB57" s="67"/>
      <c r="AC57" s="67">
        <f t="shared" si="17"/>
        <v>0</v>
      </c>
      <c r="AD57" s="32"/>
      <c r="AE57" s="26"/>
      <c r="AF57" s="31"/>
      <c r="AG57" s="14"/>
      <c r="AH57" s="31"/>
      <c r="AI57" s="26"/>
      <c r="AJ57" s="31"/>
      <c r="AK57" s="14"/>
      <c r="AL57" s="31">
        <v>19</v>
      </c>
      <c r="AM57" s="14">
        <f>25-(AL57*$AM$66)+$AM$66</f>
        <v>8.3333333333333339</v>
      </c>
      <c r="AN57" s="31"/>
      <c r="AO57" s="26"/>
      <c r="AP57" s="31"/>
      <c r="AQ57" s="26"/>
      <c r="AR57" s="31"/>
      <c r="AS57" s="26"/>
      <c r="AT57" s="43">
        <f t="shared" si="18"/>
        <v>8.3333333333333339</v>
      </c>
      <c r="AU57" s="46">
        <f t="shared" si="19"/>
        <v>11.723163841807908</v>
      </c>
    </row>
    <row r="58" spans="1:47" x14ac:dyDescent="0.25">
      <c r="A58" s="3">
        <v>54</v>
      </c>
      <c r="B58" s="1" t="s">
        <v>137</v>
      </c>
      <c r="C58" s="1" t="s">
        <v>53</v>
      </c>
      <c r="D58" s="1">
        <v>2003</v>
      </c>
      <c r="E58" s="1" t="s">
        <v>77</v>
      </c>
      <c r="F58" s="2"/>
      <c r="G58" s="2"/>
      <c r="H58" s="38"/>
      <c r="I58" s="38"/>
      <c r="J58" s="38"/>
      <c r="K58" s="38"/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  <c r="Q58" s="14">
        <f t="shared" si="13"/>
        <v>0</v>
      </c>
      <c r="R58" s="41">
        <f t="shared" si="14"/>
        <v>0</v>
      </c>
      <c r="S58" s="32"/>
      <c r="T58" s="38">
        <v>36</v>
      </c>
      <c r="U58" s="38"/>
      <c r="V58" s="48"/>
      <c r="W58" s="26">
        <v>0</v>
      </c>
      <c r="X58" s="26">
        <f>100-(T58*$X$66)+$X$66</f>
        <v>10.256410256410243</v>
      </c>
      <c r="Y58" s="26">
        <v>0</v>
      </c>
      <c r="Z58" s="26">
        <f t="shared" si="15"/>
        <v>0</v>
      </c>
      <c r="AA58" s="41">
        <f t="shared" si="16"/>
        <v>10.256410256410243</v>
      </c>
      <c r="AB58" s="67"/>
      <c r="AC58" s="67">
        <f t="shared" si="17"/>
        <v>0</v>
      </c>
      <c r="AD58" s="32"/>
      <c r="AE58" s="26"/>
      <c r="AF58" s="31"/>
      <c r="AG58" s="14"/>
      <c r="AH58" s="31"/>
      <c r="AI58" s="26"/>
      <c r="AJ58" s="31"/>
      <c r="AK58" s="14"/>
      <c r="AL58" s="31"/>
      <c r="AM58" s="14"/>
      <c r="AN58" s="31"/>
      <c r="AO58" s="26"/>
      <c r="AP58" s="31"/>
      <c r="AQ58" s="26"/>
      <c r="AR58" s="31"/>
      <c r="AS58" s="26"/>
      <c r="AT58" s="43">
        <f t="shared" si="18"/>
        <v>0</v>
      </c>
      <c r="AU58" s="46">
        <f t="shared" si="19"/>
        <v>10.256410256410243</v>
      </c>
    </row>
    <row r="59" spans="1:47" x14ac:dyDescent="0.25">
      <c r="A59" s="3">
        <v>55</v>
      </c>
      <c r="B59" s="3" t="s">
        <v>123</v>
      </c>
      <c r="C59" s="3" t="s">
        <v>53</v>
      </c>
      <c r="D59" s="3">
        <v>2004</v>
      </c>
      <c r="E59" s="3" t="s">
        <v>32</v>
      </c>
      <c r="F59" s="2"/>
      <c r="G59" s="2"/>
      <c r="H59" s="38"/>
      <c r="I59" s="38"/>
      <c r="J59" s="38"/>
      <c r="K59" s="38"/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0</v>
      </c>
      <c r="Q59" s="14">
        <f t="shared" si="13"/>
        <v>0</v>
      </c>
      <c r="R59" s="41">
        <f t="shared" si="14"/>
        <v>0</v>
      </c>
      <c r="S59" s="32"/>
      <c r="T59" s="38"/>
      <c r="U59" s="38"/>
      <c r="V59" s="31"/>
      <c r="W59" s="26">
        <v>0</v>
      </c>
      <c r="X59" s="26">
        <v>0</v>
      </c>
      <c r="Y59" s="26">
        <v>0</v>
      </c>
      <c r="Z59" s="26">
        <f t="shared" si="15"/>
        <v>0</v>
      </c>
      <c r="AA59" s="41">
        <f t="shared" si="16"/>
        <v>0</v>
      </c>
      <c r="AB59" s="67"/>
      <c r="AC59" s="67">
        <f t="shared" si="17"/>
        <v>0</v>
      </c>
      <c r="AD59" s="32">
        <v>11</v>
      </c>
      <c r="AE59" s="26">
        <f>25-(AD59*$AE$66)+$AE$66</f>
        <v>5.7692307692307701</v>
      </c>
      <c r="AF59" s="31"/>
      <c r="AG59" s="14"/>
      <c r="AH59" s="31"/>
      <c r="AI59" s="26"/>
      <c r="AJ59" s="31"/>
      <c r="AK59" s="14"/>
      <c r="AL59" s="31">
        <v>21</v>
      </c>
      <c r="AM59" s="14">
        <f>25-(AL59*$AM$66)+$AM$66</f>
        <v>6.4814814814814827</v>
      </c>
      <c r="AN59" s="31"/>
      <c r="AO59" s="26"/>
      <c r="AP59" s="31"/>
      <c r="AQ59" s="26"/>
      <c r="AR59" s="31"/>
      <c r="AS59" s="26"/>
      <c r="AT59" s="43">
        <f t="shared" si="18"/>
        <v>6.4814814814814827</v>
      </c>
      <c r="AU59" s="46">
        <f t="shared" si="19"/>
        <v>6.4814814814814827</v>
      </c>
    </row>
    <row r="60" spans="1:47" x14ac:dyDescent="0.25">
      <c r="A60" s="3">
        <v>56</v>
      </c>
      <c r="B60" s="22" t="s">
        <v>210</v>
      </c>
      <c r="C60" s="22" t="s">
        <v>53</v>
      </c>
      <c r="D60" s="22">
        <v>2003</v>
      </c>
      <c r="E60" s="22" t="s">
        <v>31</v>
      </c>
      <c r="F60" s="2"/>
      <c r="G60" s="2"/>
      <c r="H60" s="38"/>
      <c r="I60" s="38">
        <v>53</v>
      </c>
      <c r="J60" s="38"/>
      <c r="K60" s="38"/>
      <c r="L60" s="14">
        <v>0</v>
      </c>
      <c r="M60" s="14">
        <v>0</v>
      </c>
      <c r="N60" s="14">
        <v>0</v>
      </c>
      <c r="O60" s="14">
        <f>50-(I60*$O$66)+$O$66</f>
        <v>5.9322033898305122</v>
      </c>
      <c r="P60" s="14">
        <f t="shared" si="12"/>
        <v>0</v>
      </c>
      <c r="Q60" s="14">
        <f t="shared" si="13"/>
        <v>0</v>
      </c>
      <c r="R60" s="41">
        <f t="shared" si="14"/>
        <v>5.9322033898305122</v>
      </c>
      <c r="S60" s="32"/>
      <c r="T60" s="38"/>
      <c r="U60" s="38"/>
      <c r="V60" s="48"/>
      <c r="W60" s="26">
        <v>0</v>
      </c>
      <c r="X60" s="26">
        <v>0</v>
      </c>
      <c r="Y60" s="26">
        <v>0</v>
      </c>
      <c r="Z60" s="26">
        <f t="shared" si="15"/>
        <v>0</v>
      </c>
      <c r="AA60" s="41">
        <f t="shared" si="16"/>
        <v>0</v>
      </c>
      <c r="AB60" s="67"/>
      <c r="AC60" s="67">
        <f t="shared" si="17"/>
        <v>0</v>
      </c>
      <c r="AD60" s="32"/>
      <c r="AE60" s="26"/>
      <c r="AF60" s="31"/>
      <c r="AG60" s="14"/>
      <c r="AH60" s="31"/>
      <c r="AI60" s="26"/>
      <c r="AJ60" s="31"/>
      <c r="AK60" s="14"/>
      <c r="AL60" s="31"/>
      <c r="AM60" s="14"/>
      <c r="AN60" s="31"/>
      <c r="AO60" s="26"/>
      <c r="AP60" s="31"/>
      <c r="AQ60" s="26"/>
      <c r="AR60" s="31"/>
      <c r="AS60" s="26"/>
      <c r="AT60" s="43">
        <f t="shared" si="18"/>
        <v>0</v>
      </c>
      <c r="AU60" s="46">
        <f t="shared" si="19"/>
        <v>5.9322033898305122</v>
      </c>
    </row>
    <row r="61" spans="1:47" x14ac:dyDescent="0.25">
      <c r="A61" s="3">
        <v>57</v>
      </c>
      <c r="B61" s="22" t="s">
        <v>143</v>
      </c>
      <c r="C61" s="22" t="s">
        <v>52</v>
      </c>
      <c r="D61" s="22">
        <v>2000</v>
      </c>
      <c r="E61" s="22" t="s">
        <v>82</v>
      </c>
      <c r="F61" s="2"/>
      <c r="G61" s="2"/>
      <c r="H61" s="38"/>
      <c r="I61" s="38"/>
      <c r="J61" s="38"/>
      <c r="K61" s="38"/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  <c r="Q61" s="14">
        <f t="shared" si="13"/>
        <v>0</v>
      </c>
      <c r="R61" s="41">
        <f t="shared" si="14"/>
        <v>0</v>
      </c>
      <c r="S61" s="32"/>
      <c r="T61" s="38"/>
      <c r="U61" s="38">
        <v>27</v>
      </c>
      <c r="V61" s="48"/>
      <c r="W61" s="26">
        <v>0</v>
      </c>
      <c r="X61" s="26">
        <v>0</v>
      </c>
      <c r="Y61" s="26">
        <f>100-(U61*$Y$66)+$Y$66</f>
        <v>3.7037037037037037</v>
      </c>
      <c r="Z61" s="26">
        <f t="shared" si="15"/>
        <v>0</v>
      </c>
      <c r="AA61" s="41">
        <f t="shared" si="16"/>
        <v>3.7037037037037037</v>
      </c>
      <c r="AB61" s="67"/>
      <c r="AC61" s="67">
        <f t="shared" si="17"/>
        <v>0</v>
      </c>
      <c r="AD61" s="32"/>
      <c r="AE61" s="26"/>
      <c r="AF61" s="31"/>
      <c r="AG61" s="14"/>
      <c r="AH61" s="31"/>
      <c r="AI61" s="26"/>
      <c r="AJ61" s="31"/>
      <c r="AK61" s="14"/>
      <c r="AL61" s="31"/>
      <c r="AM61" s="14"/>
      <c r="AN61" s="31"/>
      <c r="AO61" s="26"/>
      <c r="AP61" s="31"/>
      <c r="AQ61" s="26"/>
      <c r="AR61" s="31"/>
      <c r="AS61" s="26"/>
      <c r="AT61" s="43">
        <f t="shared" si="18"/>
        <v>0</v>
      </c>
      <c r="AU61" s="46">
        <f t="shared" si="19"/>
        <v>3.7037037037037037</v>
      </c>
    </row>
    <row r="62" spans="1:47" x14ac:dyDescent="0.25">
      <c r="A62" s="3">
        <v>58</v>
      </c>
      <c r="B62" s="22" t="s">
        <v>204</v>
      </c>
      <c r="C62" s="22" t="s">
        <v>53</v>
      </c>
      <c r="D62" s="22">
        <v>2004</v>
      </c>
      <c r="E62" s="22" t="s">
        <v>205</v>
      </c>
      <c r="F62" s="2"/>
      <c r="G62" s="2"/>
      <c r="H62" s="38"/>
      <c r="I62" s="38"/>
      <c r="J62" s="38"/>
      <c r="K62" s="38"/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  <c r="Q62" s="14">
        <f t="shared" si="13"/>
        <v>0</v>
      </c>
      <c r="R62" s="41">
        <f t="shared" si="14"/>
        <v>0</v>
      </c>
      <c r="S62" s="32"/>
      <c r="T62" s="38"/>
      <c r="U62" s="38"/>
      <c r="V62" s="48"/>
      <c r="W62" s="26">
        <v>0</v>
      </c>
      <c r="X62" s="26">
        <v>0</v>
      </c>
      <c r="Y62" s="26">
        <v>0</v>
      </c>
      <c r="Z62" s="26">
        <f t="shared" si="15"/>
        <v>0</v>
      </c>
      <c r="AA62" s="41">
        <f t="shared" si="16"/>
        <v>0</v>
      </c>
      <c r="AB62" s="67"/>
      <c r="AC62" s="67">
        <f t="shared" si="17"/>
        <v>0</v>
      </c>
      <c r="AD62" s="32"/>
      <c r="AE62" s="26"/>
      <c r="AF62" s="31"/>
      <c r="AG62" s="14"/>
      <c r="AH62" s="31"/>
      <c r="AI62" s="26"/>
      <c r="AJ62" s="31"/>
      <c r="AK62" s="14"/>
      <c r="AL62" s="31">
        <v>25</v>
      </c>
      <c r="AM62" s="14">
        <f>25-(AL62*$AM$66)+$AM$66</f>
        <v>2.7777777777777772</v>
      </c>
      <c r="AN62" s="31"/>
      <c r="AO62" s="26"/>
      <c r="AP62" s="31"/>
      <c r="AQ62" s="26"/>
      <c r="AR62" s="31"/>
      <c r="AS62" s="26"/>
      <c r="AT62" s="43">
        <f t="shared" si="18"/>
        <v>2.7777777777777772</v>
      </c>
      <c r="AU62" s="46">
        <f t="shared" si="19"/>
        <v>2.7777777777777772</v>
      </c>
    </row>
    <row r="63" spans="1:47" x14ac:dyDescent="0.25">
      <c r="A63" s="3">
        <v>59</v>
      </c>
      <c r="B63" s="16" t="s">
        <v>216</v>
      </c>
      <c r="C63" s="15" t="s">
        <v>53</v>
      </c>
      <c r="D63" s="15">
        <v>2003</v>
      </c>
      <c r="E63" s="1" t="s">
        <v>77</v>
      </c>
      <c r="F63" s="2"/>
      <c r="G63" s="2"/>
      <c r="H63" s="38"/>
      <c r="I63" s="38"/>
      <c r="J63" s="38"/>
      <c r="K63" s="38"/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  <c r="Q63" s="14">
        <f t="shared" si="13"/>
        <v>0</v>
      </c>
      <c r="R63" s="41">
        <f t="shared" si="14"/>
        <v>0</v>
      </c>
      <c r="S63" s="32"/>
      <c r="T63" s="38"/>
      <c r="U63" s="38"/>
      <c r="V63" s="48"/>
      <c r="W63" s="26">
        <v>0</v>
      </c>
      <c r="X63" s="26">
        <v>0</v>
      </c>
      <c r="Y63" s="26">
        <v>0</v>
      </c>
      <c r="Z63" s="26">
        <f t="shared" si="15"/>
        <v>0</v>
      </c>
      <c r="AA63" s="41">
        <f t="shared" si="16"/>
        <v>0</v>
      </c>
      <c r="AB63" s="67"/>
      <c r="AC63" s="67">
        <f t="shared" si="17"/>
        <v>0</v>
      </c>
      <c r="AD63" s="32"/>
      <c r="AE63" s="26"/>
      <c r="AF63" s="31"/>
      <c r="AG63" s="14"/>
      <c r="AH63" s="31"/>
      <c r="AI63" s="26"/>
      <c r="AJ63" s="31"/>
      <c r="AK63" s="14"/>
      <c r="AL63" s="31"/>
      <c r="AM63" s="14"/>
      <c r="AN63" s="31"/>
      <c r="AO63" s="26"/>
      <c r="AP63" s="31">
        <v>12</v>
      </c>
      <c r="AQ63" s="26">
        <f>25-(AP63*$AQ$66)+$AQ$66</f>
        <v>2.0833333333333335</v>
      </c>
      <c r="AR63" s="31"/>
      <c r="AS63" s="26"/>
      <c r="AT63" s="43">
        <f t="shared" si="18"/>
        <v>2.0833333333333335</v>
      </c>
      <c r="AU63" s="46">
        <f t="shared" si="19"/>
        <v>2.0833333333333335</v>
      </c>
    </row>
    <row r="64" spans="1:47" x14ac:dyDescent="0.25">
      <c r="A64" s="3">
        <v>60</v>
      </c>
      <c r="B64" s="22" t="s">
        <v>206</v>
      </c>
      <c r="C64" s="22" t="s">
        <v>53</v>
      </c>
      <c r="D64" s="22">
        <v>2002</v>
      </c>
      <c r="E64" s="22" t="s">
        <v>205</v>
      </c>
      <c r="F64" s="2"/>
      <c r="G64" s="2"/>
      <c r="H64" s="38"/>
      <c r="I64" s="38"/>
      <c r="J64" s="38"/>
      <c r="K64" s="38"/>
      <c r="L64" s="14">
        <v>0</v>
      </c>
      <c r="M64" s="14">
        <v>0</v>
      </c>
      <c r="N64" s="14">
        <v>0</v>
      </c>
      <c r="O64" s="14">
        <v>0</v>
      </c>
      <c r="P64" s="14">
        <f t="shared" si="12"/>
        <v>0</v>
      </c>
      <c r="Q64" s="14">
        <f t="shared" si="13"/>
        <v>0</v>
      </c>
      <c r="R64" s="41">
        <f t="shared" si="14"/>
        <v>0</v>
      </c>
      <c r="S64" s="32"/>
      <c r="T64" s="38"/>
      <c r="U64" s="38"/>
      <c r="V64" s="48"/>
      <c r="W64" s="26">
        <v>0</v>
      </c>
      <c r="X64" s="26">
        <v>0</v>
      </c>
      <c r="Y64" s="26">
        <v>0</v>
      </c>
      <c r="Z64" s="26">
        <f t="shared" si="15"/>
        <v>0</v>
      </c>
      <c r="AA64" s="41">
        <f t="shared" si="16"/>
        <v>0</v>
      </c>
      <c r="AB64" s="67"/>
      <c r="AC64" s="67">
        <f t="shared" si="17"/>
        <v>0</v>
      </c>
      <c r="AD64" s="32"/>
      <c r="AE64" s="26"/>
      <c r="AF64" s="31"/>
      <c r="AG64" s="14"/>
      <c r="AH64" s="31"/>
      <c r="AI64" s="26"/>
      <c r="AJ64" s="31"/>
      <c r="AK64" s="14"/>
      <c r="AL64" s="31">
        <v>26</v>
      </c>
      <c r="AM64" s="14">
        <f>25-(AL64*$AM$66)+$AM$66</f>
        <v>1.8518518518518534</v>
      </c>
      <c r="AN64" s="31"/>
      <c r="AO64" s="26"/>
      <c r="AP64" s="31"/>
      <c r="AQ64" s="26"/>
      <c r="AR64" s="31"/>
      <c r="AS64" s="26"/>
      <c r="AT64" s="43">
        <f t="shared" si="18"/>
        <v>1.8518518518518534</v>
      </c>
      <c r="AU64" s="46">
        <f t="shared" si="19"/>
        <v>1.8518518518518534</v>
      </c>
    </row>
    <row r="65" spans="1:47" x14ac:dyDescent="0.25">
      <c r="A65" s="3">
        <v>61</v>
      </c>
      <c r="B65" s="22" t="s">
        <v>207</v>
      </c>
      <c r="C65" s="22" t="s">
        <v>53</v>
      </c>
      <c r="D65" s="22">
        <v>2002</v>
      </c>
      <c r="E65" s="22" t="s">
        <v>205</v>
      </c>
      <c r="F65" s="2"/>
      <c r="G65" s="2"/>
      <c r="H65" s="38"/>
      <c r="I65" s="38"/>
      <c r="J65" s="38"/>
      <c r="K65" s="38"/>
      <c r="L65" s="14">
        <v>0</v>
      </c>
      <c r="M65" s="14">
        <v>0</v>
      </c>
      <c r="N65" s="14">
        <v>0</v>
      </c>
      <c r="O65" s="14">
        <v>0</v>
      </c>
      <c r="P65" s="14">
        <f t="shared" si="12"/>
        <v>0</v>
      </c>
      <c r="Q65" s="14">
        <f t="shared" si="13"/>
        <v>0</v>
      </c>
      <c r="R65" s="41">
        <f t="shared" si="14"/>
        <v>0</v>
      </c>
      <c r="S65" s="32"/>
      <c r="T65" s="38"/>
      <c r="U65" s="38"/>
      <c r="V65" s="48"/>
      <c r="W65" s="26">
        <v>0</v>
      </c>
      <c r="X65" s="26">
        <v>0</v>
      </c>
      <c r="Y65" s="26">
        <v>0</v>
      </c>
      <c r="Z65" s="26">
        <f t="shared" si="15"/>
        <v>0</v>
      </c>
      <c r="AA65" s="41">
        <f t="shared" si="16"/>
        <v>0</v>
      </c>
      <c r="AB65" s="67"/>
      <c r="AC65" s="67">
        <f t="shared" si="17"/>
        <v>0</v>
      </c>
      <c r="AD65" s="32"/>
      <c r="AE65" s="26"/>
      <c r="AF65" s="31"/>
      <c r="AG65" s="14"/>
      <c r="AH65" s="31"/>
      <c r="AI65" s="26"/>
      <c r="AJ65" s="31"/>
      <c r="AK65" s="14"/>
      <c r="AL65" s="31">
        <v>27</v>
      </c>
      <c r="AM65" s="14">
        <f>25-(AL65*$AM$66)+$AM$66</f>
        <v>0.92592592592592593</v>
      </c>
      <c r="AN65" s="31"/>
      <c r="AO65" s="26"/>
      <c r="AP65" s="31"/>
      <c r="AQ65" s="26"/>
      <c r="AR65" s="31"/>
      <c r="AS65" s="26"/>
      <c r="AT65" s="43">
        <f t="shared" si="18"/>
        <v>0.92592592592592593</v>
      </c>
      <c r="AU65" s="46">
        <f t="shared" si="19"/>
        <v>0.92592592592592593</v>
      </c>
    </row>
    <row r="66" spans="1:47" x14ac:dyDescent="0.25">
      <c r="L66" s="8">
        <f t="shared" ref="L66:Q66" si="20">50/L3</f>
        <v>4.166666666666667</v>
      </c>
      <c r="M66" s="8">
        <f t="shared" si="20"/>
        <v>3.3333333333333335</v>
      </c>
      <c r="N66" s="8">
        <f t="shared" si="20"/>
        <v>2.0833333333333335</v>
      </c>
      <c r="O66" s="8">
        <f t="shared" si="20"/>
        <v>0.84745762711864403</v>
      </c>
      <c r="P66" s="8">
        <f t="shared" si="20"/>
        <v>-50</v>
      </c>
      <c r="Q66" s="8">
        <f t="shared" si="20"/>
        <v>-50</v>
      </c>
      <c r="R66" s="8"/>
      <c r="S66" s="8"/>
      <c r="T66" s="8"/>
      <c r="U66" s="8"/>
      <c r="V66" s="8"/>
      <c r="W66" s="8">
        <f>100/W3</f>
        <v>3.7037037037037037</v>
      </c>
      <c r="X66" s="8">
        <f>100/X3</f>
        <v>2.5641025641025643</v>
      </c>
      <c r="Y66" s="8">
        <f>100/Y3</f>
        <v>3.7037037037037037</v>
      </c>
      <c r="Z66" s="8">
        <f>100/Z3</f>
        <v>-100</v>
      </c>
      <c r="AA66" s="8"/>
      <c r="AB66" s="8"/>
      <c r="AC66" s="8">
        <f>150/AC3</f>
        <v>-150</v>
      </c>
      <c r="AD66" s="8"/>
      <c r="AE66" s="8">
        <f>25/AE3</f>
        <v>1.9230769230769231</v>
      </c>
      <c r="AF66" s="8"/>
      <c r="AG66" s="8">
        <f>25/AG3</f>
        <v>1.9230769230769231</v>
      </c>
      <c r="AH66" s="8"/>
      <c r="AI66" s="8">
        <f>25/AI3</f>
        <v>1.9230769230769231</v>
      </c>
      <c r="AJ66" s="8"/>
      <c r="AK66" s="8">
        <f>25/AK3</f>
        <v>2.0833333333333335</v>
      </c>
      <c r="AL66" s="8"/>
      <c r="AM66" s="8">
        <f>25/AM3</f>
        <v>0.92592592592592593</v>
      </c>
      <c r="AN66" s="8"/>
      <c r="AO66" s="8">
        <f>25/AO3</f>
        <v>0.8928571428571429</v>
      </c>
      <c r="AP66" s="8"/>
      <c r="AQ66" s="8">
        <f>25/AQ3</f>
        <v>2.0833333333333335</v>
      </c>
      <c r="AR66" s="8"/>
      <c r="AS66" s="8">
        <f>25/AS3</f>
        <v>-25</v>
      </c>
      <c r="AT66" s="8"/>
      <c r="AU66" s="8"/>
    </row>
    <row r="67" spans="1:47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x14ac:dyDescent="0.25">
      <c r="A68" s="5"/>
      <c r="B68" s="4"/>
      <c r="C68" s="4"/>
      <c r="D68" s="4"/>
      <c r="E68" s="4"/>
      <c r="F68" s="5"/>
      <c r="G68" s="5"/>
      <c r="H68" s="5"/>
      <c r="I68" s="5"/>
      <c r="J68" s="5"/>
      <c r="K68" s="5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x14ac:dyDescent="0.25">
      <c r="A69" s="5"/>
      <c r="B69" s="6"/>
      <c r="C69" s="6"/>
      <c r="D69" s="6"/>
      <c r="E69" s="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x14ac:dyDescent="0.25">
      <c r="B70" s="6"/>
      <c r="C70" s="6"/>
      <c r="D70" s="6"/>
      <c r="E70" s="6"/>
    </row>
    <row r="71" spans="1:47" x14ac:dyDescent="0.25">
      <c r="B71" s="6"/>
      <c r="C71" s="6"/>
      <c r="D71" s="6"/>
      <c r="E71" s="6"/>
    </row>
    <row r="72" spans="1:47" x14ac:dyDescent="0.25">
      <c r="B72" s="6"/>
      <c r="C72" s="6"/>
      <c r="D72" s="6"/>
      <c r="E72" s="6"/>
    </row>
  </sheetData>
  <sortState ref="B4:AU65">
    <sortCondition descending="1" ref="AU4:AU65"/>
  </sortState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/>
  <dimension ref="A1:AX95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1" max="1" width="4.85546875" customWidth="1"/>
    <col min="2" max="2" width="21.7109375" customWidth="1"/>
    <col min="3" max="3" width="5.7109375" customWidth="1"/>
    <col min="4" max="4" width="9.28515625" customWidth="1"/>
    <col min="5" max="5" width="25.28515625" customWidth="1"/>
    <col min="6" max="49" width="9.140625" customWidth="1"/>
  </cols>
  <sheetData>
    <row r="1" spans="1:50" x14ac:dyDescent="0.25">
      <c r="A1" s="5"/>
      <c r="B1" s="5" t="s">
        <v>225</v>
      </c>
      <c r="C1" s="5"/>
      <c r="D1" s="5"/>
      <c r="E1" s="5"/>
      <c r="F1" s="57"/>
      <c r="G1" s="57"/>
      <c r="H1" s="57"/>
      <c r="I1" s="57"/>
      <c r="J1" s="72" t="s">
        <v>116</v>
      </c>
      <c r="K1" s="57"/>
      <c r="L1" s="57"/>
      <c r="M1" s="57"/>
      <c r="N1" s="57"/>
      <c r="O1" s="57"/>
      <c r="P1" s="57"/>
      <c r="Q1" s="57"/>
      <c r="R1" s="57"/>
      <c r="S1" s="57"/>
      <c r="T1" s="57" t="s">
        <v>117</v>
      </c>
      <c r="U1" s="57"/>
      <c r="V1" s="57"/>
      <c r="W1" s="57"/>
      <c r="X1" s="57"/>
      <c r="Y1" s="57"/>
      <c r="Z1" s="57"/>
      <c r="AA1" s="57"/>
      <c r="AB1" s="57">
        <v>150</v>
      </c>
      <c r="AC1" s="57"/>
      <c r="AD1" s="57"/>
      <c r="AE1" s="57"/>
      <c r="AF1" s="57"/>
      <c r="AG1" s="57"/>
      <c r="AH1" s="57"/>
      <c r="AI1" s="57" t="s">
        <v>118</v>
      </c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"/>
    </row>
    <row r="2" spans="1:50" x14ac:dyDescent="0.25">
      <c r="A2" s="5"/>
      <c r="B2" s="11"/>
      <c r="C2" s="13"/>
      <c r="D2" s="13"/>
      <c r="E2" s="13"/>
      <c r="F2" s="57"/>
      <c r="G2" s="57"/>
      <c r="H2" s="57"/>
      <c r="I2" s="57"/>
      <c r="J2" s="57"/>
      <c r="K2" s="57"/>
      <c r="L2" s="57" t="s">
        <v>4</v>
      </c>
      <c r="M2" s="57" t="s">
        <v>182</v>
      </c>
      <c r="N2" s="57" t="s">
        <v>188</v>
      </c>
      <c r="O2" s="68" t="s">
        <v>85</v>
      </c>
      <c r="P2" s="57"/>
      <c r="Q2" s="57"/>
      <c r="R2" s="57"/>
      <c r="S2" s="57"/>
      <c r="T2" s="57"/>
      <c r="U2" s="57"/>
      <c r="V2" s="57"/>
      <c r="W2" s="57" t="s">
        <v>85</v>
      </c>
      <c r="X2" s="57" t="s">
        <v>115</v>
      </c>
      <c r="Y2" s="58" t="s">
        <v>79</v>
      </c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"/>
    </row>
    <row r="3" spans="1:50" x14ac:dyDescent="0.25">
      <c r="A3" s="1"/>
      <c r="B3" s="7"/>
      <c r="C3" s="7"/>
      <c r="D3" s="7"/>
      <c r="E3" s="7"/>
      <c r="F3" s="19" t="s">
        <v>4</v>
      </c>
      <c r="G3" s="37" t="s">
        <v>182</v>
      </c>
      <c r="H3" s="61" t="s">
        <v>187</v>
      </c>
      <c r="I3" s="19" t="s">
        <v>85</v>
      </c>
      <c r="J3" s="20"/>
      <c r="K3" s="20"/>
      <c r="L3" s="20">
        <v>19</v>
      </c>
      <c r="M3" s="34">
        <v>15</v>
      </c>
      <c r="N3" s="20">
        <v>24</v>
      </c>
      <c r="O3" s="34">
        <v>59</v>
      </c>
      <c r="P3" s="34">
        <v>-1</v>
      </c>
      <c r="Q3" s="34">
        <v>-1</v>
      </c>
      <c r="R3" s="47" t="s">
        <v>126</v>
      </c>
      <c r="S3" s="36" t="s">
        <v>85</v>
      </c>
      <c r="T3" s="18" t="s">
        <v>115</v>
      </c>
      <c r="U3" s="56" t="s">
        <v>79</v>
      </c>
      <c r="V3" s="18"/>
      <c r="W3" s="18">
        <v>53</v>
      </c>
      <c r="X3" s="24">
        <v>48</v>
      </c>
      <c r="Y3" s="18">
        <v>48</v>
      </c>
      <c r="Z3" s="24">
        <v>-1</v>
      </c>
      <c r="AA3" s="40" t="s">
        <v>227</v>
      </c>
      <c r="AB3" s="50" t="s">
        <v>94</v>
      </c>
      <c r="AC3" s="63">
        <v>59</v>
      </c>
      <c r="AD3" s="63" t="s">
        <v>208</v>
      </c>
      <c r="AE3" s="64">
        <v>-1</v>
      </c>
      <c r="AF3" s="29" t="s">
        <v>119</v>
      </c>
      <c r="AG3" s="27">
        <v>13</v>
      </c>
      <c r="AH3" s="27" t="s">
        <v>81</v>
      </c>
      <c r="AI3" s="27">
        <v>13</v>
      </c>
      <c r="AJ3" s="27" t="s">
        <v>445</v>
      </c>
      <c r="AK3" s="27">
        <v>13</v>
      </c>
      <c r="AL3" s="27" t="s">
        <v>191</v>
      </c>
      <c r="AM3" s="27">
        <v>12</v>
      </c>
      <c r="AN3" s="27" t="s">
        <v>196</v>
      </c>
      <c r="AO3" s="27">
        <v>47</v>
      </c>
      <c r="AP3" s="27" t="s">
        <v>211</v>
      </c>
      <c r="AQ3" s="27">
        <v>28</v>
      </c>
      <c r="AR3" s="27" t="s">
        <v>188</v>
      </c>
      <c r="AS3" s="27">
        <v>12</v>
      </c>
      <c r="AT3" s="54"/>
      <c r="AU3" s="27">
        <v>-1</v>
      </c>
      <c r="AV3" s="42" t="s">
        <v>126</v>
      </c>
      <c r="AW3" s="44"/>
      <c r="AX3" s="12"/>
    </row>
    <row r="4" spans="1:50" x14ac:dyDescent="0.25">
      <c r="A4" s="7" t="s">
        <v>0</v>
      </c>
      <c r="B4" s="1" t="s">
        <v>1</v>
      </c>
      <c r="C4" s="1" t="s">
        <v>50</v>
      </c>
      <c r="D4" s="1" t="s">
        <v>17</v>
      </c>
      <c r="E4" s="1" t="s">
        <v>5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3</v>
      </c>
      <c r="M4" s="35" t="s">
        <v>3</v>
      </c>
      <c r="N4" s="19" t="s">
        <v>3</v>
      </c>
      <c r="O4" s="35" t="s">
        <v>3</v>
      </c>
      <c r="P4" s="35" t="s">
        <v>3</v>
      </c>
      <c r="Q4" s="35" t="s">
        <v>3</v>
      </c>
      <c r="R4" s="47" t="s">
        <v>3</v>
      </c>
      <c r="S4" s="36" t="s">
        <v>2</v>
      </c>
      <c r="T4" s="21" t="s">
        <v>2</v>
      </c>
      <c r="U4" s="21" t="s">
        <v>2</v>
      </c>
      <c r="V4" s="25" t="s">
        <v>2</v>
      </c>
      <c r="W4" s="25" t="s">
        <v>3</v>
      </c>
      <c r="X4" s="25" t="s">
        <v>3</v>
      </c>
      <c r="Y4" s="21" t="s">
        <v>3</v>
      </c>
      <c r="Z4" s="25" t="s">
        <v>3</v>
      </c>
      <c r="AA4" s="40" t="s">
        <v>16</v>
      </c>
      <c r="AB4" s="49" t="s">
        <v>2</v>
      </c>
      <c r="AC4" s="65" t="s">
        <v>3</v>
      </c>
      <c r="AD4" s="65" t="s">
        <v>2</v>
      </c>
      <c r="AE4" s="66" t="s">
        <v>3</v>
      </c>
      <c r="AF4" s="29" t="s">
        <v>2</v>
      </c>
      <c r="AG4" s="28" t="s">
        <v>3</v>
      </c>
      <c r="AH4" s="28" t="s">
        <v>2</v>
      </c>
      <c r="AI4" s="28" t="s">
        <v>3</v>
      </c>
      <c r="AJ4" s="28" t="s">
        <v>2</v>
      </c>
      <c r="AK4" s="28" t="s">
        <v>3</v>
      </c>
      <c r="AL4" s="28" t="s">
        <v>2</v>
      </c>
      <c r="AM4" s="28" t="s">
        <v>3</v>
      </c>
      <c r="AN4" s="28" t="s">
        <v>2</v>
      </c>
      <c r="AO4" s="28" t="s">
        <v>3</v>
      </c>
      <c r="AP4" s="28" t="s">
        <v>2</v>
      </c>
      <c r="AQ4" s="28" t="s">
        <v>3</v>
      </c>
      <c r="AR4" s="28" t="s">
        <v>2</v>
      </c>
      <c r="AS4" s="28" t="s">
        <v>3</v>
      </c>
      <c r="AT4" s="28" t="s">
        <v>2</v>
      </c>
      <c r="AU4" s="28" t="s">
        <v>3</v>
      </c>
      <c r="AV4" s="42" t="s">
        <v>3</v>
      </c>
      <c r="AW4" s="45" t="s">
        <v>16</v>
      </c>
    </row>
    <row r="5" spans="1:50" x14ac:dyDescent="0.25">
      <c r="A5" s="74">
        <v>1</v>
      </c>
      <c r="B5" s="74" t="s">
        <v>40</v>
      </c>
      <c r="C5" s="74" t="s">
        <v>53</v>
      </c>
      <c r="D5" s="74">
        <v>2002</v>
      </c>
      <c r="E5" s="74" t="s">
        <v>8</v>
      </c>
      <c r="F5" s="59"/>
      <c r="G5" s="2"/>
      <c r="H5" s="38"/>
      <c r="I5" s="38">
        <v>3</v>
      </c>
      <c r="J5" s="38"/>
      <c r="K5" s="38"/>
      <c r="L5" s="14">
        <v>0</v>
      </c>
      <c r="M5" s="14">
        <v>0</v>
      </c>
      <c r="N5" s="14">
        <v>0</v>
      </c>
      <c r="O5" s="14">
        <f t="shared" ref="O5:O10" si="0">50-(I5*$O$89)+$O$89</f>
        <v>48.305084745762713</v>
      </c>
      <c r="P5" s="14">
        <f t="shared" ref="P5:P36" si="1">50-(J5*$P$89)+$P$89</f>
        <v>0</v>
      </c>
      <c r="Q5" s="14">
        <f t="shared" ref="Q5:Q36" si="2">50-(K5*$Q$89)+$Q$89</f>
        <v>0</v>
      </c>
      <c r="R5" s="41">
        <f t="shared" ref="R5:R36" si="3">MAX(L5:P5)</f>
        <v>48.305084745762713</v>
      </c>
      <c r="S5" s="32">
        <v>1</v>
      </c>
      <c r="T5" s="38">
        <v>9</v>
      </c>
      <c r="U5" s="38">
        <v>6</v>
      </c>
      <c r="V5" s="31"/>
      <c r="W5" s="26">
        <f t="shared" ref="W5:W18" si="4">100-(S5*$W$89)+$W$89</f>
        <v>100</v>
      </c>
      <c r="X5" s="26">
        <f t="shared" ref="X5:X20" si="5">100-(T5*$X$89)+$X$89</f>
        <v>83.333333333333329</v>
      </c>
      <c r="Y5" s="26">
        <f t="shared" ref="Y5:Y40" si="6">100-(U5*$Y$89)+$Y$89</f>
        <v>89.583333333333329</v>
      </c>
      <c r="Z5" s="26">
        <f t="shared" ref="Z5:Z36" si="7">100-(V5*$Z$89)+$Z$89</f>
        <v>0</v>
      </c>
      <c r="AA5" s="41">
        <f t="shared" ref="AA5:AA36" si="8">LARGE(W5:Z5,1)+LARGE(W5:Z5,2)</f>
        <v>189.58333333333331</v>
      </c>
      <c r="AB5" s="51">
        <v>3</v>
      </c>
      <c r="AC5" s="67">
        <f t="shared" ref="AC5:AC47" si="9">150-(AB5*$AC$89)+$AC$89</f>
        <v>144.91525423728814</v>
      </c>
      <c r="AD5" s="67"/>
      <c r="AE5" s="67">
        <f t="shared" ref="AE5:AE36" si="10">150-(AD5*$AE$89)+$AE$89</f>
        <v>0</v>
      </c>
      <c r="AF5" s="32"/>
      <c r="AG5" s="14"/>
      <c r="AH5" s="31"/>
      <c r="AI5" s="14"/>
      <c r="AJ5" s="31"/>
      <c r="AK5" s="26"/>
      <c r="AL5" s="31"/>
      <c r="AM5" s="14"/>
      <c r="AN5" s="31"/>
      <c r="AO5" s="14"/>
      <c r="AP5" s="31"/>
      <c r="AQ5" s="26"/>
      <c r="AR5" s="31"/>
      <c r="AS5" s="26"/>
      <c r="AT5" s="31"/>
      <c r="AU5" s="26"/>
      <c r="AV5" s="43">
        <f t="shared" ref="AV5:AV36" si="11">MAX(AG5,AI5,AK5,AM5,AO5,AQ5,AS5,AU5)</f>
        <v>0</v>
      </c>
      <c r="AW5" s="46">
        <f t="shared" ref="AW5:AW36" si="12">R5+AA5+AC5+AV5</f>
        <v>382.80367231638417</v>
      </c>
    </row>
    <row r="6" spans="1:50" x14ac:dyDescent="0.25">
      <c r="A6" s="74">
        <v>2</v>
      </c>
      <c r="B6" s="74" t="s">
        <v>25</v>
      </c>
      <c r="C6" s="74" t="s">
        <v>53</v>
      </c>
      <c r="D6" s="74">
        <v>2003</v>
      </c>
      <c r="E6" s="74" t="s">
        <v>372</v>
      </c>
      <c r="F6" s="2">
        <v>1</v>
      </c>
      <c r="G6" s="2"/>
      <c r="H6" s="38"/>
      <c r="I6" s="38">
        <v>15</v>
      </c>
      <c r="J6" s="38"/>
      <c r="K6" s="38"/>
      <c r="L6" s="14">
        <f>50-(F6*$L$89)+$L$89</f>
        <v>50</v>
      </c>
      <c r="M6" s="14">
        <v>0</v>
      </c>
      <c r="N6" s="14">
        <v>0</v>
      </c>
      <c r="O6" s="14">
        <f t="shared" si="0"/>
        <v>38.135593220338983</v>
      </c>
      <c r="P6" s="14">
        <f t="shared" si="1"/>
        <v>0</v>
      </c>
      <c r="Q6" s="14">
        <f t="shared" si="2"/>
        <v>0</v>
      </c>
      <c r="R6" s="41">
        <f t="shared" si="3"/>
        <v>50</v>
      </c>
      <c r="S6" s="32">
        <v>2</v>
      </c>
      <c r="T6" s="38">
        <v>48</v>
      </c>
      <c r="U6" s="38">
        <v>5</v>
      </c>
      <c r="V6" s="48"/>
      <c r="W6" s="26">
        <f t="shared" si="4"/>
        <v>98.113207547169822</v>
      </c>
      <c r="X6" s="26">
        <f t="shared" si="5"/>
        <v>2.0833333333333335</v>
      </c>
      <c r="Y6" s="26">
        <f t="shared" si="6"/>
        <v>91.666666666666657</v>
      </c>
      <c r="Z6" s="26">
        <f t="shared" si="7"/>
        <v>0</v>
      </c>
      <c r="AA6" s="41">
        <f t="shared" si="8"/>
        <v>189.77987421383648</v>
      </c>
      <c r="AB6" s="51">
        <v>4</v>
      </c>
      <c r="AC6" s="67">
        <f t="shared" si="9"/>
        <v>142.37288135593221</v>
      </c>
      <c r="AD6" s="67"/>
      <c r="AE6" s="67">
        <f t="shared" si="10"/>
        <v>0</v>
      </c>
      <c r="AF6" s="32"/>
      <c r="AG6" s="14"/>
      <c r="AH6" s="31"/>
      <c r="AI6" s="14"/>
      <c r="AJ6" s="31"/>
      <c r="AK6" s="26"/>
      <c r="AL6" s="31"/>
      <c r="AM6" s="14"/>
      <c r="AN6" s="31"/>
      <c r="AO6" s="14"/>
      <c r="AP6" s="31"/>
      <c r="AQ6" s="26"/>
      <c r="AR6" s="31"/>
      <c r="AS6" s="26"/>
      <c r="AT6" s="31"/>
      <c r="AU6" s="26"/>
      <c r="AV6" s="43">
        <f t="shared" si="11"/>
        <v>0</v>
      </c>
      <c r="AW6" s="46">
        <f t="shared" si="12"/>
        <v>382.15275556976871</v>
      </c>
    </row>
    <row r="7" spans="1:50" x14ac:dyDescent="0.25">
      <c r="A7" s="74">
        <v>3</v>
      </c>
      <c r="B7" s="76" t="s">
        <v>114</v>
      </c>
      <c r="C7" s="74" t="s">
        <v>53</v>
      </c>
      <c r="D7" s="76">
        <v>2003</v>
      </c>
      <c r="E7" s="76" t="s">
        <v>139</v>
      </c>
      <c r="F7" s="2"/>
      <c r="G7" s="2"/>
      <c r="H7" s="38"/>
      <c r="I7" s="38">
        <v>2</v>
      </c>
      <c r="J7" s="38"/>
      <c r="K7" s="38"/>
      <c r="L7" s="14">
        <v>0</v>
      </c>
      <c r="M7" s="14">
        <v>0</v>
      </c>
      <c r="N7" s="14">
        <v>0</v>
      </c>
      <c r="O7" s="14">
        <f t="shared" si="0"/>
        <v>49.152542372881356</v>
      </c>
      <c r="P7" s="14">
        <f t="shared" si="1"/>
        <v>0</v>
      </c>
      <c r="Q7" s="14">
        <f t="shared" si="2"/>
        <v>0</v>
      </c>
      <c r="R7" s="41">
        <f t="shared" si="3"/>
        <v>49.152542372881356</v>
      </c>
      <c r="S7" s="32">
        <v>7</v>
      </c>
      <c r="T7" s="38">
        <v>8</v>
      </c>
      <c r="U7" s="38">
        <v>11</v>
      </c>
      <c r="V7" s="48"/>
      <c r="W7" s="26">
        <f t="shared" si="4"/>
        <v>88.679245283018872</v>
      </c>
      <c r="X7" s="26">
        <f t="shared" si="5"/>
        <v>85.416666666666657</v>
      </c>
      <c r="Y7" s="26">
        <f t="shared" si="6"/>
        <v>79.166666666666657</v>
      </c>
      <c r="Z7" s="26">
        <f t="shared" si="7"/>
        <v>0</v>
      </c>
      <c r="AA7" s="41">
        <f t="shared" si="8"/>
        <v>174.09591194968553</v>
      </c>
      <c r="AB7" s="51">
        <v>7</v>
      </c>
      <c r="AC7" s="67">
        <f t="shared" si="9"/>
        <v>134.74576271186442</v>
      </c>
      <c r="AD7" s="67"/>
      <c r="AE7" s="67">
        <f t="shared" si="10"/>
        <v>0</v>
      </c>
      <c r="AF7" s="32"/>
      <c r="AG7" s="14"/>
      <c r="AH7" s="31"/>
      <c r="AI7" s="14"/>
      <c r="AJ7" s="31"/>
      <c r="AK7" s="26"/>
      <c r="AL7" s="31"/>
      <c r="AM7" s="14"/>
      <c r="AN7" s="31">
        <v>21</v>
      </c>
      <c r="AO7" s="14">
        <f>25-(AN7*$AO$89)+$AO$89</f>
        <v>14.361702127659575</v>
      </c>
      <c r="AP7" s="31">
        <v>3</v>
      </c>
      <c r="AQ7" s="26">
        <f>25-(AP7*$AQ$89)+$AQ$89</f>
        <v>23.214285714285712</v>
      </c>
      <c r="AR7" s="31"/>
      <c r="AS7" s="26"/>
      <c r="AT7" s="31"/>
      <c r="AU7" s="26"/>
      <c r="AV7" s="43">
        <f t="shared" si="11"/>
        <v>23.214285714285712</v>
      </c>
      <c r="AW7" s="46">
        <f t="shared" si="12"/>
        <v>381.20850274871702</v>
      </c>
    </row>
    <row r="8" spans="1:50" x14ac:dyDescent="0.25">
      <c r="A8" s="3">
        <v>4</v>
      </c>
      <c r="B8" s="1" t="s">
        <v>21</v>
      </c>
      <c r="C8" s="1" t="s">
        <v>53</v>
      </c>
      <c r="D8" s="1">
        <v>2002</v>
      </c>
      <c r="E8" s="1" t="s">
        <v>20</v>
      </c>
      <c r="F8" s="2"/>
      <c r="G8" s="2">
        <v>2</v>
      </c>
      <c r="H8" s="38"/>
      <c r="I8" s="38">
        <v>9</v>
      </c>
      <c r="J8" s="38"/>
      <c r="K8" s="38"/>
      <c r="L8" s="14">
        <v>0</v>
      </c>
      <c r="M8" s="14">
        <f>50-(G8*$M$89)+$M$89</f>
        <v>46.666666666666671</v>
      </c>
      <c r="N8" s="14">
        <v>0</v>
      </c>
      <c r="O8" s="14">
        <f t="shared" si="0"/>
        <v>43.220338983050851</v>
      </c>
      <c r="P8" s="14">
        <f t="shared" si="1"/>
        <v>0</v>
      </c>
      <c r="Q8" s="14">
        <f t="shared" si="2"/>
        <v>0</v>
      </c>
      <c r="R8" s="41">
        <f t="shared" si="3"/>
        <v>46.666666666666671</v>
      </c>
      <c r="S8" s="32">
        <v>5</v>
      </c>
      <c r="T8" s="38">
        <v>4</v>
      </c>
      <c r="U8" s="38">
        <v>4</v>
      </c>
      <c r="V8" s="48"/>
      <c r="W8" s="26">
        <f t="shared" si="4"/>
        <v>92.452830188679243</v>
      </c>
      <c r="X8" s="26">
        <f t="shared" si="5"/>
        <v>93.75</v>
      </c>
      <c r="Y8" s="26">
        <f t="shared" si="6"/>
        <v>93.75</v>
      </c>
      <c r="Z8" s="26">
        <f t="shared" si="7"/>
        <v>0</v>
      </c>
      <c r="AA8" s="41">
        <f t="shared" si="8"/>
        <v>187.5</v>
      </c>
      <c r="AB8" s="51">
        <v>16</v>
      </c>
      <c r="AC8" s="67">
        <f t="shared" si="9"/>
        <v>111.86440677966101</v>
      </c>
      <c r="AD8" s="67"/>
      <c r="AE8" s="67">
        <f t="shared" si="10"/>
        <v>0</v>
      </c>
      <c r="AF8" s="32"/>
      <c r="AG8" s="14"/>
      <c r="AH8" s="31">
        <v>1</v>
      </c>
      <c r="AI8" s="14">
        <f>25-(AH8*$AI$89)+$AI$89</f>
        <v>25</v>
      </c>
      <c r="AJ8" s="31"/>
      <c r="AK8" s="26"/>
      <c r="AL8" s="31"/>
      <c r="AM8" s="14"/>
      <c r="AN8" s="31"/>
      <c r="AO8" s="14"/>
      <c r="AP8" s="31"/>
      <c r="AQ8" s="14"/>
      <c r="AR8" s="31"/>
      <c r="AS8" s="26"/>
      <c r="AT8" s="31"/>
      <c r="AU8" s="26"/>
      <c r="AV8" s="43">
        <f t="shared" si="11"/>
        <v>25</v>
      </c>
      <c r="AW8" s="46">
        <f t="shared" si="12"/>
        <v>371.0310734463277</v>
      </c>
    </row>
    <row r="9" spans="1:50" x14ac:dyDescent="0.25">
      <c r="A9" s="3">
        <v>5</v>
      </c>
      <c r="B9" s="1" t="s">
        <v>95</v>
      </c>
      <c r="C9" s="1" t="s">
        <v>53</v>
      </c>
      <c r="D9" s="1">
        <v>2003</v>
      </c>
      <c r="E9" s="22" t="s">
        <v>148</v>
      </c>
      <c r="F9" s="2"/>
      <c r="G9" s="2"/>
      <c r="H9" s="38"/>
      <c r="I9" s="38">
        <v>6</v>
      </c>
      <c r="J9" s="38"/>
      <c r="K9" s="38"/>
      <c r="L9" s="14">
        <v>0</v>
      </c>
      <c r="M9" s="14">
        <v>0</v>
      </c>
      <c r="N9" s="14">
        <v>0</v>
      </c>
      <c r="O9" s="14">
        <f t="shared" si="0"/>
        <v>45.762711864406782</v>
      </c>
      <c r="P9" s="14">
        <f t="shared" si="1"/>
        <v>0</v>
      </c>
      <c r="Q9" s="14">
        <f t="shared" si="2"/>
        <v>0</v>
      </c>
      <c r="R9" s="41">
        <f t="shared" si="3"/>
        <v>45.762711864406782</v>
      </c>
      <c r="S9" s="32">
        <v>9</v>
      </c>
      <c r="T9" s="38">
        <v>18</v>
      </c>
      <c r="U9" s="38">
        <v>10</v>
      </c>
      <c r="V9" s="31"/>
      <c r="W9" s="26">
        <f t="shared" si="4"/>
        <v>84.905660377358501</v>
      </c>
      <c r="X9" s="26">
        <f t="shared" si="5"/>
        <v>64.583333333333329</v>
      </c>
      <c r="Y9" s="26">
        <f t="shared" si="6"/>
        <v>81.249999999999986</v>
      </c>
      <c r="Z9" s="26">
        <f t="shared" si="7"/>
        <v>0</v>
      </c>
      <c r="AA9" s="41">
        <f t="shared" si="8"/>
        <v>166.15566037735849</v>
      </c>
      <c r="AB9" s="51">
        <v>6</v>
      </c>
      <c r="AC9" s="67">
        <f t="shared" si="9"/>
        <v>137.28813559322035</v>
      </c>
      <c r="AD9" s="67"/>
      <c r="AE9" s="67">
        <f t="shared" si="10"/>
        <v>0</v>
      </c>
      <c r="AF9" s="32"/>
      <c r="AG9" s="14"/>
      <c r="AH9" s="31"/>
      <c r="AI9" s="14"/>
      <c r="AJ9" s="31"/>
      <c r="AK9" s="26"/>
      <c r="AL9" s="31"/>
      <c r="AM9" s="14"/>
      <c r="AN9" s="31">
        <v>8</v>
      </c>
      <c r="AO9" s="14">
        <f>25-(AN9*$AO$89)+$AO$89</f>
        <v>21.276595744680851</v>
      </c>
      <c r="AP9" s="31">
        <v>14</v>
      </c>
      <c r="AQ9" s="26">
        <f>25-(AP9*$AQ$89)+$AQ$89</f>
        <v>13.392857142857142</v>
      </c>
      <c r="AR9" s="31"/>
      <c r="AS9" s="14"/>
      <c r="AT9" s="31"/>
      <c r="AU9" s="26"/>
      <c r="AV9" s="43">
        <f t="shared" si="11"/>
        <v>21.276595744680851</v>
      </c>
      <c r="AW9" s="46">
        <f t="shared" si="12"/>
        <v>370.48310357966642</v>
      </c>
    </row>
    <row r="10" spans="1:50" x14ac:dyDescent="0.25">
      <c r="A10" s="3">
        <v>6</v>
      </c>
      <c r="B10" s="1" t="s">
        <v>41</v>
      </c>
      <c r="C10" s="1" t="s">
        <v>53</v>
      </c>
      <c r="D10" s="1">
        <v>2003</v>
      </c>
      <c r="E10" s="1" t="s">
        <v>8</v>
      </c>
      <c r="F10" s="2"/>
      <c r="G10" s="2"/>
      <c r="H10" s="38">
        <v>4</v>
      </c>
      <c r="I10" s="38">
        <v>23</v>
      </c>
      <c r="J10" s="38"/>
      <c r="K10" s="38"/>
      <c r="L10" s="14">
        <v>0</v>
      </c>
      <c r="M10" s="14">
        <v>0</v>
      </c>
      <c r="N10" s="14">
        <f>50-(H10*$N$89)+$N$89</f>
        <v>43.75</v>
      </c>
      <c r="O10" s="14">
        <f t="shared" si="0"/>
        <v>31.35593220338983</v>
      </c>
      <c r="P10" s="14">
        <f t="shared" si="1"/>
        <v>0</v>
      </c>
      <c r="Q10" s="14">
        <f t="shared" si="2"/>
        <v>0</v>
      </c>
      <c r="R10" s="41">
        <f t="shared" si="3"/>
        <v>43.75</v>
      </c>
      <c r="S10" s="32">
        <v>13</v>
      </c>
      <c r="T10" s="38">
        <v>5</v>
      </c>
      <c r="U10" s="38">
        <v>26</v>
      </c>
      <c r="V10" s="31"/>
      <c r="W10" s="26">
        <f t="shared" si="4"/>
        <v>77.358490566037744</v>
      </c>
      <c r="X10" s="26">
        <f t="shared" si="5"/>
        <v>91.666666666666657</v>
      </c>
      <c r="Y10" s="26">
        <f t="shared" si="6"/>
        <v>47.916666666666664</v>
      </c>
      <c r="Z10" s="26">
        <f t="shared" si="7"/>
        <v>0</v>
      </c>
      <c r="AA10" s="41">
        <f t="shared" si="8"/>
        <v>169.0251572327044</v>
      </c>
      <c r="AB10" s="51">
        <v>8</v>
      </c>
      <c r="AC10" s="67">
        <f t="shared" si="9"/>
        <v>132.20338983050848</v>
      </c>
      <c r="AD10" s="67"/>
      <c r="AE10" s="67">
        <f t="shared" si="10"/>
        <v>0</v>
      </c>
      <c r="AF10" s="32"/>
      <c r="AG10" s="14"/>
      <c r="AH10" s="31"/>
      <c r="AI10" s="14"/>
      <c r="AJ10" s="31"/>
      <c r="AK10" s="26"/>
      <c r="AL10" s="31"/>
      <c r="AM10" s="14"/>
      <c r="AN10" s="31">
        <v>3</v>
      </c>
      <c r="AO10" s="14">
        <f>25-(AN10*$AO$89)+$AO$89</f>
        <v>23.936170212765958</v>
      </c>
      <c r="AP10" s="31"/>
      <c r="AQ10" s="26"/>
      <c r="AR10" s="31"/>
      <c r="AS10" s="26"/>
      <c r="AT10" s="31"/>
      <c r="AU10" s="26"/>
      <c r="AV10" s="43">
        <f t="shared" si="11"/>
        <v>23.936170212765958</v>
      </c>
      <c r="AW10" s="46">
        <f t="shared" si="12"/>
        <v>368.91471727597883</v>
      </c>
    </row>
    <row r="11" spans="1:50" x14ac:dyDescent="0.25">
      <c r="A11" s="3">
        <v>7</v>
      </c>
      <c r="B11" s="1" t="s">
        <v>145</v>
      </c>
      <c r="C11" s="1" t="s">
        <v>53</v>
      </c>
      <c r="D11" s="1">
        <v>2002</v>
      </c>
      <c r="E11" s="1" t="s">
        <v>7</v>
      </c>
      <c r="F11" s="2"/>
      <c r="G11" s="2"/>
      <c r="H11" s="38"/>
      <c r="I11" s="38"/>
      <c r="J11" s="38"/>
      <c r="K11" s="38"/>
      <c r="L11" s="14">
        <v>0</v>
      </c>
      <c r="M11" s="14">
        <v>0</v>
      </c>
      <c r="N11" s="14">
        <v>0</v>
      </c>
      <c r="O11" s="14">
        <v>0</v>
      </c>
      <c r="P11" s="14">
        <f t="shared" si="1"/>
        <v>0</v>
      </c>
      <c r="Q11" s="14">
        <f t="shared" si="2"/>
        <v>0</v>
      </c>
      <c r="R11" s="41">
        <f t="shared" si="3"/>
        <v>0</v>
      </c>
      <c r="S11" s="32">
        <v>4</v>
      </c>
      <c r="T11" s="38">
        <v>1</v>
      </c>
      <c r="U11" s="38">
        <v>3</v>
      </c>
      <c r="V11" s="48"/>
      <c r="W11" s="26">
        <f t="shared" si="4"/>
        <v>94.339622641509436</v>
      </c>
      <c r="X11" s="26">
        <f t="shared" si="5"/>
        <v>100</v>
      </c>
      <c r="Y11" s="26">
        <f t="shared" si="6"/>
        <v>95.833333333333329</v>
      </c>
      <c r="Z11" s="26">
        <f t="shared" si="7"/>
        <v>0</v>
      </c>
      <c r="AA11" s="41">
        <f t="shared" si="8"/>
        <v>195.83333333333331</v>
      </c>
      <c r="AB11" s="51">
        <v>2</v>
      </c>
      <c r="AC11" s="67">
        <f t="shared" si="9"/>
        <v>147.45762711864407</v>
      </c>
      <c r="AD11" s="67"/>
      <c r="AE11" s="67">
        <f t="shared" si="10"/>
        <v>0</v>
      </c>
      <c r="AF11" s="32"/>
      <c r="AG11" s="14"/>
      <c r="AH11" s="31"/>
      <c r="AI11" s="14"/>
      <c r="AJ11" s="31"/>
      <c r="AK11" s="26"/>
      <c r="AL11" s="31"/>
      <c r="AM11" s="14"/>
      <c r="AN11" s="31"/>
      <c r="AO11" s="14"/>
      <c r="AP11" s="31">
        <v>1</v>
      </c>
      <c r="AQ11" s="26">
        <f>25-(AP11*$AQ$89)+$AQ$89</f>
        <v>25</v>
      </c>
      <c r="AR11" s="31"/>
      <c r="AS11" s="26"/>
      <c r="AT11" s="31"/>
      <c r="AU11" s="26"/>
      <c r="AV11" s="43">
        <f t="shared" si="11"/>
        <v>25</v>
      </c>
      <c r="AW11" s="46">
        <f t="shared" si="12"/>
        <v>368.29096045197741</v>
      </c>
    </row>
    <row r="12" spans="1:50" x14ac:dyDescent="0.25">
      <c r="A12" s="3">
        <v>8</v>
      </c>
      <c r="B12" s="1" t="s">
        <v>90</v>
      </c>
      <c r="C12" s="1" t="s">
        <v>53</v>
      </c>
      <c r="D12" s="1">
        <v>2002</v>
      </c>
      <c r="E12" s="1" t="s">
        <v>232</v>
      </c>
      <c r="F12" s="2"/>
      <c r="G12" s="2"/>
      <c r="H12" s="38">
        <v>9</v>
      </c>
      <c r="I12" s="38"/>
      <c r="J12" s="38"/>
      <c r="K12" s="38"/>
      <c r="L12" s="14">
        <v>0</v>
      </c>
      <c r="M12" s="14">
        <v>0</v>
      </c>
      <c r="N12" s="14">
        <f>50-(H12*$N$89)+$N$89</f>
        <v>33.333333333333336</v>
      </c>
      <c r="O12" s="14">
        <v>0</v>
      </c>
      <c r="P12" s="14">
        <f t="shared" si="1"/>
        <v>0</v>
      </c>
      <c r="Q12" s="14">
        <f t="shared" si="2"/>
        <v>0</v>
      </c>
      <c r="R12" s="41">
        <f t="shared" si="3"/>
        <v>33.333333333333336</v>
      </c>
      <c r="S12" s="32">
        <v>11</v>
      </c>
      <c r="T12" s="38">
        <v>7</v>
      </c>
      <c r="U12" s="38">
        <v>14</v>
      </c>
      <c r="V12" s="48"/>
      <c r="W12" s="26">
        <f t="shared" si="4"/>
        <v>81.132075471698116</v>
      </c>
      <c r="X12" s="26">
        <f t="shared" si="5"/>
        <v>87.5</v>
      </c>
      <c r="Y12" s="26">
        <f t="shared" si="6"/>
        <v>72.916666666666657</v>
      </c>
      <c r="Z12" s="26">
        <f t="shared" si="7"/>
        <v>0</v>
      </c>
      <c r="AA12" s="41">
        <f t="shared" si="8"/>
        <v>168.6320754716981</v>
      </c>
      <c r="AB12" s="51">
        <v>5</v>
      </c>
      <c r="AC12" s="67">
        <f t="shared" si="9"/>
        <v>139.83050847457628</v>
      </c>
      <c r="AD12" s="67"/>
      <c r="AE12" s="67">
        <f t="shared" si="10"/>
        <v>0</v>
      </c>
      <c r="AF12" s="32"/>
      <c r="AG12" s="14"/>
      <c r="AH12" s="31"/>
      <c r="AI12" s="14"/>
      <c r="AJ12" s="31"/>
      <c r="AK12" s="26"/>
      <c r="AL12" s="31"/>
      <c r="AM12" s="14"/>
      <c r="AN12" s="31">
        <v>2</v>
      </c>
      <c r="AO12" s="14">
        <f>25-(AN12*$AO$89)+$AO$89</f>
        <v>24.468085106382979</v>
      </c>
      <c r="AP12" s="31"/>
      <c r="AQ12" s="14"/>
      <c r="AR12" s="31"/>
      <c r="AS12" s="14"/>
      <c r="AT12" s="31"/>
      <c r="AU12" s="26"/>
      <c r="AV12" s="43">
        <f t="shared" si="11"/>
        <v>24.468085106382979</v>
      </c>
      <c r="AW12" s="46">
        <f t="shared" si="12"/>
        <v>366.26400238599069</v>
      </c>
    </row>
    <row r="13" spans="1:50" x14ac:dyDescent="0.25">
      <c r="A13" s="3">
        <v>9</v>
      </c>
      <c r="B13" s="1" t="s">
        <v>91</v>
      </c>
      <c r="C13" s="1" t="s">
        <v>53</v>
      </c>
      <c r="D13" s="1">
        <v>2003</v>
      </c>
      <c r="E13" s="1" t="s">
        <v>26</v>
      </c>
      <c r="F13" s="59">
        <v>4</v>
      </c>
      <c r="G13" s="2"/>
      <c r="H13" s="38"/>
      <c r="I13" s="38">
        <v>4</v>
      </c>
      <c r="J13" s="38"/>
      <c r="K13" s="38"/>
      <c r="L13" s="14">
        <f>50-(F13*$L$89)+$L$89</f>
        <v>42.10526315789474</v>
      </c>
      <c r="M13" s="14">
        <v>0</v>
      </c>
      <c r="N13" s="14">
        <v>0</v>
      </c>
      <c r="O13" s="14">
        <f>50-(I13*$O$89)+$O$89</f>
        <v>47.457627118644069</v>
      </c>
      <c r="P13" s="14">
        <f t="shared" si="1"/>
        <v>0</v>
      </c>
      <c r="Q13" s="14">
        <f t="shared" si="2"/>
        <v>0</v>
      </c>
      <c r="R13" s="41">
        <f t="shared" si="3"/>
        <v>47.457627118644069</v>
      </c>
      <c r="S13" s="32">
        <v>6</v>
      </c>
      <c r="T13" s="38">
        <v>3</v>
      </c>
      <c r="U13" s="38">
        <v>7</v>
      </c>
      <c r="V13" s="31"/>
      <c r="W13" s="26">
        <f t="shared" si="4"/>
        <v>90.566037735849065</v>
      </c>
      <c r="X13" s="26">
        <f t="shared" si="5"/>
        <v>95.833333333333329</v>
      </c>
      <c r="Y13" s="26">
        <f t="shared" si="6"/>
        <v>87.5</v>
      </c>
      <c r="Z13" s="26">
        <f t="shared" si="7"/>
        <v>0</v>
      </c>
      <c r="AA13" s="41">
        <f t="shared" si="8"/>
        <v>186.39937106918239</v>
      </c>
      <c r="AB13" s="51">
        <v>9</v>
      </c>
      <c r="AC13" s="67">
        <f t="shared" si="9"/>
        <v>129.66101694915255</v>
      </c>
      <c r="AD13" s="67"/>
      <c r="AE13" s="67">
        <f t="shared" si="10"/>
        <v>0</v>
      </c>
      <c r="AF13" s="32"/>
      <c r="AG13" s="14"/>
      <c r="AH13" s="31"/>
      <c r="AI13" s="14"/>
      <c r="AJ13" s="31"/>
      <c r="AK13" s="26"/>
      <c r="AL13" s="31"/>
      <c r="AM13" s="14"/>
      <c r="AN13" s="31"/>
      <c r="AO13" s="14"/>
      <c r="AP13" s="31"/>
      <c r="AQ13" s="26"/>
      <c r="AR13" s="31"/>
      <c r="AS13" s="26"/>
      <c r="AT13" s="31"/>
      <c r="AU13" s="26"/>
      <c r="AV13" s="43">
        <f t="shared" si="11"/>
        <v>0</v>
      </c>
      <c r="AW13" s="46">
        <f t="shared" si="12"/>
        <v>363.51801513697899</v>
      </c>
    </row>
    <row r="14" spans="1:50" x14ac:dyDescent="0.25">
      <c r="A14" s="3">
        <v>10</v>
      </c>
      <c r="B14" s="1" t="s">
        <v>27</v>
      </c>
      <c r="C14" s="1" t="s">
        <v>53</v>
      </c>
      <c r="D14" s="1">
        <v>2003</v>
      </c>
      <c r="E14" s="1" t="s">
        <v>243</v>
      </c>
      <c r="F14" s="2">
        <v>3</v>
      </c>
      <c r="G14" s="2"/>
      <c r="H14" s="38"/>
      <c r="I14" s="38">
        <v>5</v>
      </c>
      <c r="J14" s="38"/>
      <c r="K14" s="38"/>
      <c r="L14" s="14">
        <f>50-(F14*$L$89)+$L$89</f>
        <v>44.736842105263165</v>
      </c>
      <c r="M14" s="14">
        <v>0</v>
      </c>
      <c r="N14" s="14">
        <v>0</v>
      </c>
      <c r="O14" s="14">
        <f>50-(I14*$O$89)+$O$89</f>
        <v>46.610169491525426</v>
      </c>
      <c r="P14" s="14">
        <f t="shared" si="1"/>
        <v>0</v>
      </c>
      <c r="Q14" s="14">
        <f t="shared" si="2"/>
        <v>0</v>
      </c>
      <c r="R14" s="41">
        <f t="shared" si="3"/>
        <v>46.610169491525426</v>
      </c>
      <c r="S14" s="32">
        <v>29</v>
      </c>
      <c r="T14" s="38">
        <v>13</v>
      </c>
      <c r="U14" s="38">
        <v>9</v>
      </c>
      <c r="V14" s="31"/>
      <c r="W14" s="26">
        <f t="shared" si="4"/>
        <v>47.169811320754711</v>
      </c>
      <c r="X14" s="26">
        <f t="shared" si="5"/>
        <v>74.999999999999986</v>
      </c>
      <c r="Y14" s="26">
        <f t="shared" si="6"/>
        <v>83.333333333333329</v>
      </c>
      <c r="Z14" s="26">
        <f t="shared" si="7"/>
        <v>0</v>
      </c>
      <c r="AA14" s="41">
        <f t="shared" si="8"/>
        <v>158.33333333333331</v>
      </c>
      <c r="AB14" s="51">
        <v>11</v>
      </c>
      <c r="AC14" s="67">
        <f t="shared" si="9"/>
        <v>124.57627118644068</v>
      </c>
      <c r="AD14" s="67"/>
      <c r="AE14" s="67">
        <f t="shared" si="10"/>
        <v>0</v>
      </c>
      <c r="AF14" s="32">
        <v>2</v>
      </c>
      <c r="AG14" s="14">
        <f>25-(AF14*$AG$89)+$AG$89</f>
        <v>23.076923076923077</v>
      </c>
      <c r="AH14" s="31"/>
      <c r="AI14" s="14"/>
      <c r="AJ14" s="31"/>
      <c r="AK14" s="26"/>
      <c r="AL14" s="31"/>
      <c r="AM14" s="14"/>
      <c r="AN14" s="31"/>
      <c r="AO14" s="14"/>
      <c r="AP14" s="31">
        <v>19</v>
      </c>
      <c r="AQ14" s="26">
        <f>25-(AP14*$AQ$89)+$AQ$89</f>
        <v>8.928571428571427</v>
      </c>
      <c r="AR14" s="31"/>
      <c r="AS14" s="14"/>
      <c r="AT14" s="31"/>
      <c r="AU14" s="26"/>
      <c r="AV14" s="43">
        <f t="shared" si="11"/>
        <v>23.076923076923077</v>
      </c>
      <c r="AW14" s="46">
        <f t="shared" si="12"/>
        <v>352.59669708822253</v>
      </c>
    </row>
    <row r="15" spans="1:50" x14ac:dyDescent="0.25">
      <c r="A15" s="3">
        <v>11</v>
      </c>
      <c r="B15" s="23" t="s">
        <v>146</v>
      </c>
      <c r="C15" s="1" t="s">
        <v>53</v>
      </c>
      <c r="D15" s="15">
        <v>2003</v>
      </c>
      <c r="E15" s="1" t="s">
        <v>77</v>
      </c>
      <c r="F15" s="2"/>
      <c r="G15" s="2"/>
      <c r="H15" s="38">
        <v>3</v>
      </c>
      <c r="I15" s="38"/>
      <c r="J15" s="38"/>
      <c r="K15" s="38"/>
      <c r="L15" s="14">
        <v>0</v>
      </c>
      <c r="M15" s="14">
        <v>0</v>
      </c>
      <c r="N15" s="14">
        <f>50-(H15*$N$89)+$N$89</f>
        <v>45.833333333333336</v>
      </c>
      <c r="O15" s="14">
        <v>0</v>
      </c>
      <c r="P15" s="14">
        <f t="shared" si="1"/>
        <v>0</v>
      </c>
      <c r="Q15" s="14">
        <f t="shared" si="2"/>
        <v>0</v>
      </c>
      <c r="R15" s="41">
        <f t="shared" si="3"/>
        <v>45.833333333333336</v>
      </c>
      <c r="S15" s="32">
        <v>8</v>
      </c>
      <c r="T15" s="38">
        <v>15</v>
      </c>
      <c r="U15" s="38">
        <v>8</v>
      </c>
      <c r="V15" s="48"/>
      <c r="W15" s="26">
        <f t="shared" si="4"/>
        <v>86.79245283018868</v>
      </c>
      <c r="X15" s="26">
        <f t="shared" si="5"/>
        <v>70.833333333333329</v>
      </c>
      <c r="Y15" s="26">
        <f t="shared" si="6"/>
        <v>85.416666666666657</v>
      </c>
      <c r="Z15" s="26">
        <f t="shared" si="7"/>
        <v>0</v>
      </c>
      <c r="AA15" s="41">
        <f t="shared" si="8"/>
        <v>172.20911949685535</v>
      </c>
      <c r="AB15" s="51">
        <v>21</v>
      </c>
      <c r="AC15" s="67">
        <f t="shared" si="9"/>
        <v>99.152542372881356</v>
      </c>
      <c r="AD15" s="67"/>
      <c r="AE15" s="67">
        <f t="shared" si="10"/>
        <v>0</v>
      </c>
      <c r="AF15" s="32"/>
      <c r="AG15" s="14"/>
      <c r="AH15" s="31"/>
      <c r="AI15" s="14"/>
      <c r="AJ15" s="31"/>
      <c r="AK15" s="26"/>
      <c r="AL15" s="31"/>
      <c r="AM15" s="14"/>
      <c r="AN15" s="31">
        <v>5</v>
      </c>
      <c r="AO15" s="14">
        <f>25-(AN15*$AO$89)+$AO$89</f>
        <v>22.872340425531913</v>
      </c>
      <c r="AP15" s="31"/>
      <c r="AQ15" s="26"/>
      <c r="AR15" s="31">
        <v>1</v>
      </c>
      <c r="AS15" s="26">
        <f>25-(AR15*$AS$89)+$AS$89</f>
        <v>25</v>
      </c>
      <c r="AT15" s="31"/>
      <c r="AU15" s="26"/>
      <c r="AV15" s="43">
        <f t="shared" si="11"/>
        <v>25</v>
      </c>
      <c r="AW15" s="46">
        <f t="shared" si="12"/>
        <v>342.19499520307005</v>
      </c>
    </row>
    <row r="16" spans="1:50" x14ac:dyDescent="0.25">
      <c r="A16" s="3">
        <v>12</v>
      </c>
      <c r="B16" s="22" t="s">
        <v>150</v>
      </c>
      <c r="C16" s="22" t="s">
        <v>53</v>
      </c>
      <c r="D16" s="22">
        <v>2002</v>
      </c>
      <c r="E16" s="22" t="s">
        <v>77</v>
      </c>
      <c r="F16" s="2"/>
      <c r="G16" s="2"/>
      <c r="H16" s="38">
        <v>7</v>
      </c>
      <c r="I16" s="38"/>
      <c r="J16" s="38"/>
      <c r="K16" s="38"/>
      <c r="L16" s="14">
        <v>0</v>
      </c>
      <c r="M16" s="14">
        <v>0</v>
      </c>
      <c r="N16" s="14">
        <f>50-(H16*$N$89)+$N$89</f>
        <v>37.5</v>
      </c>
      <c r="O16" s="14">
        <v>0</v>
      </c>
      <c r="P16" s="14">
        <f t="shared" si="1"/>
        <v>0</v>
      </c>
      <c r="Q16" s="14">
        <f t="shared" si="2"/>
        <v>0</v>
      </c>
      <c r="R16" s="41">
        <f t="shared" si="3"/>
        <v>37.5</v>
      </c>
      <c r="S16" s="32">
        <v>16</v>
      </c>
      <c r="T16" s="38">
        <v>12</v>
      </c>
      <c r="U16" s="38">
        <v>16</v>
      </c>
      <c r="V16" s="48"/>
      <c r="W16" s="26">
        <f t="shared" si="4"/>
        <v>71.698113207547166</v>
      </c>
      <c r="X16" s="26">
        <f t="shared" si="5"/>
        <v>77.083333333333329</v>
      </c>
      <c r="Y16" s="26">
        <f t="shared" si="6"/>
        <v>68.749999999999986</v>
      </c>
      <c r="Z16" s="26">
        <f t="shared" si="7"/>
        <v>0</v>
      </c>
      <c r="AA16" s="41">
        <f t="shared" si="8"/>
        <v>148.78144654088049</v>
      </c>
      <c r="AB16" s="51">
        <v>12</v>
      </c>
      <c r="AC16" s="67">
        <f t="shared" si="9"/>
        <v>122.03389830508475</v>
      </c>
      <c r="AD16" s="67"/>
      <c r="AE16" s="67">
        <f t="shared" si="10"/>
        <v>0</v>
      </c>
      <c r="AF16" s="32"/>
      <c r="AG16" s="14"/>
      <c r="AH16" s="31"/>
      <c r="AI16" s="14"/>
      <c r="AJ16" s="31"/>
      <c r="AK16" s="26"/>
      <c r="AL16" s="31"/>
      <c r="AM16" s="14"/>
      <c r="AN16" s="31">
        <v>12</v>
      </c>
      <c r="AO16" s="14">
        <f>25-(AN16*$AO$89)+$AO$89</f>
        <v>19.148936170212764</v>
      </c>
      <c r="AP16" s="31"/>
      <c r="AQ16" s="14"/>
      <c r="AR16" s="31">
        <v>2</v>
      </c>
      <c r="AS16" s="26">
        <f>25-(AR16*$AS$89)+$AS$89</f>
        <v>22.916666666666664</v>
      </c>
      <c r="AT16" s="31"/>
      <c r="AU16" s="26"/>
      <c r="AV16" s="43">
        <f t="shared" si="11"/>
        <v>22.916666666666664</v>
      </c>
      <c r="AW16" s="46">
        <f t="shared" si="12"/>
        <v>331.23201151263191</v>
      </c>
    </row>
    <row r="17" spans="1:49" x14ac:dyDescent="0.25">
      <c r="A17" s="3">
        <v>13</v>
      </c>
      <c r="B17" s="1" t="s">
        <v>84</v>
      </c>
      <c r="C17" s="1" t="s">
        <v>53</v>
      </c>
      <c r="D17" s="1">
        <v>2002</v>
      </c>
      <c r="E17" s="1" t="s">
        <v>148</v>
      </c>
      <c r="F17" s="59"/>
      <c r="G17" s="2"/>
      <c r="H17" s="38"/>
      <c r="I17" s="38">
        <v>13</v>
      </c>
      <c r="J17" s="38"/>
      <c r="K17" s="38"/>
      <c r="L17" s="14">
        <v>0</v>
      </c>
      <c r="M17" s="14">
        <v>0</v>
      </c>
      <c r="N17" s="14">
        <v>0</v>
      </c>
      <c r="O17" s="14">
        <f>50-(I17*$O$89)+$O$89</f>
        <v>39.83050847457627</v>
      </c>
      <c r="P17" s="14">
        <f t="shared" si="1"/>
        <v>0</v>
      </c>
      <c r="Q17" s="14">
        <f t="shared" si="2"/>
        <v>0</v>
      </c>
      <c r="R17" s="41">
        <f t="shared" si="3"/>
        <v>39.83050847457627</v>
      </c>
      <c r="S17" s="32">
        <v>12</v>
      </c>
      <c r="T17" s="38">
        <v>28</v>
      </c>
      <c r="U17" s="38">
        <v>17</v>
      </c>
      <c r="V17" s="31"/>
      <c r="W17" s="26">
        <f t="shared" si="4"/>
        <v>79.245283018867937</v>
      </c>
      <c r="X17" s="26">
        <f t="shared" si="5"/>
        <v>43.75</v>
      </c>
      <c r="Y17" s="26">
        <f t="shared" si="6"/>
        <v>66.666666666666657</v>
      </c>
      <c r="Z17" s="26">
        <f t="shared" si="7"/>
        <v>0</v>
      </c>
      <c r="AA17" s="41">
        <f t="shared" si="8"/>
        <v>145.91194968553458</v>
      </c>
      <c r="AB17" s="51">
        <v>14</v>
      </c>
      <c r="AC17" s="67">
        <f t="shared" si="9"/>
        <v>116.94915254237287</v>
      </c>
      <c r="AD17" s="67"/>
      <c r="AE17" s="67">
        <f t="shared" si="10"/>
        <v>0</v>
      </c>
      <c r="AF17" s="32"/>
      <c r="AG17" s="14"/>
      <c r="AH17" s="31"/>
      <c r="AI17" s="14"/>
      <c r="AJ17" s="31"/>
      <c r="AK17" s="26"/>
      <c r="AL17" s="31"/>
      <c r="AM17" s="14"/>
      <c r="AN17" s="31">
        <v>13</v>
      </c>
      <c r="AO17" s="14">
        <f>25-(AN17*$AO$89)+$AO$89</f>
        <v>18.617021276595743</v>
      </c>
      <c r="AP17" s="31"/>
      <c r="AQ17" s="14"/>
      <c r="AR17" s="31"/>
      <c r="AS17" s="26"/>
      <c r="AT17" s="31"/>
      <c r="AU17" s="26"/>
      <c r="AV17" s="43">
        <f t="shared" si="11"/>
        <v>18.617021276595743</v>
      </c>
      <c r="AW17" s="46">
        <f t="shared" si="12"/>
        <v>321.30863197907945</v>
      </c>
    </row>
    <row r="18" spans="1:49" x14ac:dyDescent="0.25">
      <c r="A18" s="3">
        <v>14</v>
      </c>
      <c r="B18" s="22" t="s">
        <v>151</v>
      </c>
      <c r="C18" s="22" t="s">
        <v>53</v>
      </c>
      <c r="D18" s="22">
        <v>2002</v>
      </c>
      <c r="E18" s="22" t="s">
        <v>13</v>
      </c>
      <c r="F18" s="2"/>
      <c r="G18" s="2"/>
      <c r="H18" s="38">
        <v>11</v>
      </c>
      <c r="I18" s="38">
        <v>11</v>
      </c>
      <c r="J18" s="38"/>
      <c r="K18" s="38"/>
      <c r="L18" s="14">
        <v>0</v>
      </c>
      <c r="M18" s="14">
        <v>0</v>
      </c>
      <c r="N18" s="14">
        <f>50-(H18*$N$89)+$N$89</f>
        <v>29.166666666666664</v>
      </c>
      <c r="O18" s="14">
        <f>50-(I18*$O$89)+$O$89</f>
        <v>41.525423728813557</v>
      </c>
      <c r="P18" s="14">
        <f t="shared" si="1"/>
        <v>0</v>
      </c>
      <c r="Q18" s="14">
        <f t="shared" si="2"/>
        <v>0</v>
      </c>
      <c r="R18" s="41">
        <f t="shared" si="3"/>
        <v>41.525423728813557</v>
      </c>
      <c r="S18" s="32">
        <v>10</v>
      </c>
      <c r="T18" s="38">
        <v>14</v>
      </c>
      <c r="U18" s="38">
        <v>18</v>
      </c>
      <c r="V18" s="48"/>
      <c r="W18" s="26">
        <f t="shared" si="4"/>
        <v>83.018867924528308</v>
      </c>
      <c r="X18" s="26">
        <f t="shared" si="5"/>
        <v>72.916666666666657</v>
      </c>
      <c r="Y18" s="26">
        <f t="shared" si="6"/>
        <v>64.583333333333329</v>
      </c>
      <c r="Z18" s="26">
        <f t="shared" si="7"/>
        <v>0</v>
      </c>
      <c r="AA18" s="41">
        <f t="shared" si="8"/>
        <v>155.93553459119497</v>
      </c>
      <c r="AB18" s="51">
        <v>27</v>
      </c>
      <c r="AC18" s="67">
        <f t="shared" si="9"/>
        <v>83.898305084745758</v>
      </c>
      <c r="AD18" s="67"/>
      <c r="AE18" s="67">
        <f t="shared" si="10"/>
        <v>0</v>
      </c>
      <c r="AF18" s="32"/>
      <c r="AG18" s="14"/>
      <c r="AH18" s="31"/>
      <c r="AI18" s="14"/>
      <c r="AJ18" s="31"/>
      <c r="AK18" s="26"/>
      <c r="AL18" s="31"/>
      <c r="AM18" s="14"/>
      <c r="AN18" s="31">
        <v>9</v>
      </c>
      <c r="AO18" s="14">
        <f>25-(AN18*$AO$89)+$AO$89</f>
        <v>20.74468085106383</v>
      </c>
      <c r="AP18" s="31"/>
      <c r="AQ18" s="26"/>
      <c r="AR18" s="31"/>
      <c r="AS18" s="26"/>
      <c r="AT18" s="31"/>
      <c r="AU18" s="26"/>
      <c r="AV18" s="43">
        <f t="shared" si="11"/>
        <v>20.74468085106383</v>
      </c>
      <c r="AW18" s="46">
        <f t="shared" si="12"/>
        <v>302.10394425581813</v>
      </c>
    </row>
    <row r="19" spans="1:49" x14ac:dyDescent="0.25">
      <c r="A19" s="3">
        <v>15</v>
      </c>
      <c r="B19" s="23" t="s">
        <v>149</v>
      </c>
      <c r="C19" s="1" t="s">
        <v>53</v>
      </c>
      <c r="D19" s="23">
        <v>2003</v>
      </c>
      <c r="E19" s="22" t="s">
        <v>13</v>
      </c>
      <c r="F19" s="2"/>
      <c r="G19" s="2"/>
      <c r="H19" s="38">
        <v>17</v>
      </c>
      <c r="I19" s="38">
        <v>10</v>
      </c>
      <c r="J19" s="38"/>
      <c r="K19" s="38"/>
      <c r="L19" s="14">
        <v>0</v>
      </c>
      <c r="M19" s="14">
        <v>0</v>
      </c>
      <c r="N19" s="14">
        <f>50-(H19*$N$89)+$N$89</f>
        <v>16.666666666666661</v>
      </c>
      <c r="O19" s="14">
        <f>50-(I19*$O$89)+$O$89</f>
        <v>42.372881355932208</v>
      </c>
      <c r="P19" s="14">
        <f t="shared" si="1"/>
        <v>0</v>
      </c>
      <c r="Q19" s="14">
        <f t="shared" si="2"/>
        <v>0</v>
      </c>
      <c r="R19" s="41">
        <f t="shared" si="3"/>
        <v>42.372881355932208</v>
      </c>
      <c r="S19" s="32"/>
      <c r="T19" s="38">
        <v>16</v>
      </c>
      <c r="U19" s="38">
        <v>15</v>
      </c>
      <c r="V19" s="48"/>
      <c r="W19" s="26">
        <v>0</v>
      </c>
      <c r="X19" s="26">
        <f t="shared" si="5"/>
        <v>68.749999999999986</v>
      </c>
      <c r="Y19" s="26">
        <f t="shared" si="6"/>
        <v>70.833333333333329</v>
      </c>
      <c r="Z19" s="26">
        <f t="shared" si="7"/>
        <v>0</v>
      </c>
      <c r="AA19" s="41">
        <f t="shared" si="8"/>
        <v>139.58333333333331</v>
      </c>
      <c r="AB19" s="51">
        <v>26</v>
      </c>
      <c r="AC19" s="67">
        <f t="shared" si="9"/>
        <v>86.440677966101703</v>
      </c>
      <c r="AD19" s="67"/>
      <c r="AE19" s="67">
        <f t="shared" si="10"/>
        <v>0</v>
      </c>
      <c r="AF19" s="32"/>
      <c r="AG19" s="14"/>
      <c r="AH19" s="31"/>
      <c r="AI19" s="14"/>
      <c r="AJ19" s="31"/>
      <c r="AK19" s="26"/>
      <c r="AL19" s="31"/>
      <c r="AM19" s="14"/>
      <c r="AN19" s="31">
        <v>6</v>
      </c>
      <c r="AO19" s="14">
        <f>25-(AN19*$AO$89)+$AO$89</f>
        <v>22.340425531914892</v>
      </c>
      <c r="AP19" s="31">
        <v>20</v>
      </c>
      <c r="AQ19" s="14">
        <f>25-(AP19*$AQ$89)+$AQ$89</f>
        <v>8.0357142857142847</v>
      </c>
      <c r="AR19" s="31"/>
      <c r="AS19" s="26"/>
      <c r="AT19" s="31"/>
      <c r="AU19" s="26"/>
      <c r="AV19" s="43">
        <f t="shared" si="11"/>
        <v>22.340425531914892</v>
      </c>
      <c r="AW19" s="46">
        <f t="shared" si="12"/>
        <v>290.73731818728209</v>
      </c>
    </row>
    <row r="20" spans="1:49" x14ac:dyDescent="0.25">
      <c r="A20" s="3">
        <v>16</v>
      </c>
      <c r="B20" s="1" t="s">
        <v>109</v>
      </c>
      <c r="C20" s="1" t="s">
        <v>53</v>
      </c>
      <c r="D20" s="1">
        <v>2002</v>
      </c>
      <c r="E20" s="22" t="s">
        <v>110</v>
      </c>
      <c r="F20" s="2">
        <v>7</v>
      </c>
      <c r="G20" s="2"/>
      <c r="H20" s="38"/>
      <c r="I20" s="38"/>
      <c r="J20" s="38"/>
      <c r="K20" s="38"/>
      <c r="L20" s="14">
        <f>50-(F20*$L$89)+$L$89</f>
        <v>34.210526315789473</v>
      </c>
      <c r="M20" s="14">
        <v>0</v>
      </c>
      <c r="N20" s="14">
        <v>0</v>
      </c>
      <c r="O20" s="14">
        <v>0</v>
      </c>
      <c r="P20" s="14">
        <f t="shared" si="1"/>
        <v>0</v>
      </c>
      <c r="Q20" s="14">
        <f t="shared" si="2"/>
        <v>0</v>
      </c>
      <c r="R20" s="41">
        <f t="shared" si="3"/>
        <v>34.210526315789473</v>
      </c>
      <c r="S20" s="32">
        <v>30</v>
      </c>
      <c r="T20" s="38">
        <v>25</v>
      </c>
      <c r="U20" s="38">
        <v>12</v>
      </c>
      <c r="V20" s="48"/>
      <c r="W20" s="26">
        <f>100-(S20*$W$89)+$W$89</f>
        <v>45.283018867924525</v>
      </c>
      <c r="X20" s="26">
        <f t="shared" si="5"/>
        <v>50</v>
      </c>
      <c r="Y20" s="26">
        <f t="shared" si="6"/>
        <v>77.083333333333329</v>
      </c>
      <c r="Z20" s="26">
        <f t="shared" si="7"/>
        <v>0</v>
      </c>
      <c r="AA20" s="41">
        <f t="shared" si="8"/>
        <v>127.08333333333333</v>
      </c>
      <c r="AB20" s="51">
        <v>13</v>
      </c>
      <c r="AC20" s="67">
        <f t="shared" si="9"/>
        <v>119.49152542372882</v>
      </c>
      <c r="AD20" s="67"/>
      <c r="AE20" s="67">
        <f t="shared" si="10"/>
        <v>0</v>
      </c>
      <c r="AF20" s="32"/>
      <c r="AG20" s="14"/>
      <c r="AH20" s="31"/>
      <c r="AI20" s="14"/>
      <c r="AJ20" s="31"/>
      <c r="AK20" s="26"/>
      <c r="AL20" s="31"/>
      <c r="AM20" s="14"/>
      <c r="AN20" s="31"/>
      <c r="AO20" s="14"/>
      <c r="AP20" s="31"/>
      <c r="AQ20" s="26"/>
      <c r="AR20" s="31"/>
      <c r="AS20" s="14"/>
      <c r="AT20" s="31"/>
      <c r="AU20" s="26"/>
      <c r="AV20" s="43">
        <f t="shared" si="11"/>
        <v>0</v>
      </c>
      <c r="AW20" s="46">
        <f t="shared" si="12"/>
        <v>280.78538507285162</v>
      </c>
    </row>
    <row r="21" spans="1:49" x14ac:dyDescent="0.25">
      <c r="A21" s="3">
        <v>17</v>
      </c>
      <c r="B21" s="22" t="s">
        <v>147</v>
      </c>
      <c r="C21" s="1" t="s">
        <v>53</v>
      </c>
      <c r="D21" s="22">
        <v>2003</v>
      </c>
      <c r="E21" s="22" t="s">
        <v>148</v>
      </c>
      <c r="F21" s="2"/>
      <c r="G21" s="2"/>
      <c r="H21" s="38"/>
      <c r="I21" s="38">
        <v>1</v>
      </c>
      <c r="J21" s="38"/>
      <c r="K21" s="38"/>
      <c r="L21" s="14">
        <v>0</v>
      </c>
      <c r="M21" s="14">
        <v>0</v>
      </c>
      <c r="N21" s="14">
        <v>0</v>
      </c>
      <c r="O21" s="14">
        <f>50-(I21*$O$89)+$O$89</f>
        <v>50</v>
      </c>
      <c r="P21" s="14">
        <f t="shared" si="1"/>
        <v>0</v>
      </c>
      <c r="Q21" s="14">
        <f t="shared" si="2"/>
        <v>0</v>
      </c>
      <c r="R21" s="41">
        <f t="shared" si="3"/>
        <v>50</v>
      </c>
      <c r="S21" s="32"/>
      <c r="T21" s="38"/>
      <c r="U21" s="38">
        <v>13</v>
      </c>
      <c r="V21" s="31"/>
      <c r="W21" s="26">
        <v>0</v>
      </c>
      <c r="X21" s="26">
        <v>0</v>
      </c>
      <c r="Y21" s="26">
        <f t="shared" si="6"/>
        <v>74.999999999999986</v>
      </c>
      <c r="Z21" s="26">
        <f t="shared" si="7"/>
        <v>0</v>
      </c>
      <c r="AA21" s="41">
        <f t="shared" si="8"/>
        <v>74.999999999999986</v>
      </c>
      <c r="AB21" s="51">
        <v>10</v>
      </c>
      <c r="AC21" s="67">
        <f t="shared" si="9"/>
        <v>127.11864406779661</v>
      </c>
      <c r="AD21" s="67"/>
      <c r="AE21" s="67">
        <f t="shared" si="10"/>
        <v>0</v>
      </c>
      <c r="AF21" s="32"/>
      <c r="AG21" s="14"/>
      <c r="AH21" s="31"/>
      <c r="AI21" s="14"/>
      <c r="AJ21" s="31"/>
      <c r="AK21" s="26"/>
      <c r="AL21" s="31"/>
      <c r="AM21" s="14"/>
      <c r="AN21" s="31">
        <v>27</v>
      </c>
      <c r="AO21" s="14">
        <f>25-(AN21*$AO$89)+$AO$89</f>
        <v>11.170212765957446</v>
      </c>
      <c r="AP21" s="31">
        <v>4</v>
      </c>
      <c r="AQ21" s="26">
        <f>25-(AP21*$AQ$89)+$AQ$89</f>
        <v>22.321428571428569</v>
      </c>
      <c r="AR21" s="31"/>
      <c r="AS21" s="26"/>
      <c r="AT21" s="31"/>
      <c r="AU21" s="26"/>
      <c r="AV21" s="43">
        <f t="shared" si="11"/>
        <v>22.321428571428569</v>
      </c>
      <c r="AW21" s="46">
        <f t="shared" si="12"/>
        <v>274.44007263922515</v>
      </c>
    </row>
    <row r="22" spans="1:49" x14ac:dyDescent="0.25">
      <c r="A22" s="3">
        <v>18</v>
      </c>
      <c r="B22" s="22" t="s">
        <v>159</v>
      </c>
      <c r="C22" s="22" t="s">
        <v>53</v>
      </c>
      <c r="D22" s="22">
        <v>2004</v>
      </c>
      <c r="E22" s="22" t="s">
        <v>19</v>
      </c>
      <c r="F22" s="2"/>
      <c r="G22" s="2"/>
      <c r="H22" s="38">
        <v>15</v>
      </c>
      <c r="I22" s="38"/>
      <c r="J22" s="38"/>
      <c r="K22" s="38"/>
      <c r="L22" s="14">
        <v>0</v>
      </c>
      <c r="M22" s="14">
        <v>0</v>
      </c>
      <c r="N22" s="14">
        <f>50-(H22*$N$89)+$N$89</f>
        <v>20.833333333333329</v>
      </c>
      <c r="O22" s="14">
        <v>0</v>
      </c>
      <c r="P22" s="14">
        <f t="shared" si="1"/>
        <v>0</v>
      </c>
      <c r="Q22" s="14">
        <f t="shared" si="2"/>
        <v>0</v>
      </c>
      <c r="R22" s="41">
        <f t="shared" si="3"/>
        <v>20.833333333333329</v>
      </c>
      <c r="S22" s="32">
        <v>17</v>
      </c>
      <c r="T22" s="38">
        <v>22</v>
      </c>
      <c r="U22" s="38">
        <v>32</v>
      </c>
      <c r="V22" s="48"/>
      <c r="W22" s="26">
        <f>100-(S22*$W$89)+$W$89</f>
        <v>69.811320754716988</v>
      </c>
      <c r="X22" s="26">
        <f>100-(T22*$X$89)+$X$89</f>
        <v>56.25</v>
      </c>
      <c r="Y22" s="26">
        <f t="shared" si="6"/>
        <v>35.416666666666664</v>
      </c>
      <c r="Z22" s="26">
        <f t="shared" si="7"/>
        <v>0</v>
      </c>
      <c r="AA22" s="41">
        <f t="shared" si="8"/>
        <v>126.06132075471699</v>
      </c>
      <c r="AB22" s="51">
        <v>15</v>
      </c>
      <c r="AC22" s="67">
        <f t="shared" si="9"/>
        <v>114.40677966101694</v>
      </c>
      <c r="AD22" s="67"/>
      <c r="AE22" s="67">
        <f t="shared" si="10"/>
        <v>0</v>
      </c>
      <c r="AF22" s="32"/>
      <c r="AG22" s="14"/>
      <c r="AH22" s="31"/>
      <c r="AI22" s="14"/>
      <c r="AJ22" s="31"/>
      <c r="AK22" s="26"/>
      <c r="AL22" s="31"/>
      <c r="AM22" s="14"/>
      <c r="AN22" s="31"/>
      <c r="AO22" s="14"/>
      <c r="AP22" s="31"/>
      <c r="AQ22" s="14"/>
      <c r="AR22" s="31">
        <v>7</v>
      </c>
      <c r="AS22" s="14">
        <f>25-(AR22*$AS$89)+$AS$89</f>
        <v>12.5</v>
      </c>
      <c r="AT22" s="31"/>
      <c r="AU22" s="26"/>
      <c r="AV22" s="43">
        <f t="shared" si="11"/>
        <v>12.5</v>
      </c>
      <c r="AW22" s="46">
        <f t="shared" si="12"/>
        <v>273.80143374906726</v>
      </c>
    </row>
    <row r="23" spans="1:49" x14ac:dyDescent="0.25">
      <c r="A23" s="3">
        <v>19</v>
      </c>
      <c r="B23" s="1" t="s">
        <v>96</v>
      </c>
      <c r="C23" s="1" t="s">
        <v>53</v>
      </c>
      <c r="D23" s="1">
        <v>2003</v>
      </c>
      <c r="E23" s="22" t="s">
        <v>203</v>
      </c>
      <c r="F23" s="2"/>
      <c r="G23" s="2"/>
      <c r="H23" s="38"/>
      <c r="I23" s="38">
        <v>19</v>
      </c>
      <c r="J23" s="38"/>
      <c r="K23" s="38"/>
      <c r="L23" s="14">
        <v>0</v>
      </c>
      <c r="M23" s="14">
        <v>0</v>
      </c>
      <c r="N23" s="14">
        <v>0</v>
      </c>
      <c r="O23" s="14">
        <f>50-(I23*$O$89)+$O$89</f>
        <v>34.745762711864408</v>
      </c>
      <c r="P23" s="14">
        <f t="shared" si="1"/>
        <v>0</v>
      </c>
      <c r="Q23" s="14">
        <f t="shared" si="2"/>
        <v>0</v>
      </c>
      <c r="R23" s="41">
        <f t="shared" si="3"/>
        <v>34.745762711864408</v>
      </c>
      <c r="S23" s="32">
        <v>21</v>
      </c>
      <c r="T23" s="38">
        <v>19</v>
      </c>
      <c r="U23" s="38">
        <v>20</v>
      </c>
      <c r="V23" s="48"/>
      <c r="W23" s="26">
        <f>100-(S23*$W$89)+$W$89</f>
        <v>62.264150943396224</v>
      </c>
      <c r="X23" s="26">
        <f>100-(T23*$X$89)+$X$89</f>
        <v>62.5</v>
      </c>
      <c r="Y23" s="26">
        <f t="shared" si="6"/>
        <v>60.416666666666664</v>
      </c>
      <c r="Z23" s="26">
        <f t="shared" si="7"/>
        <v>0</v>
      </c>
      <c r="AA23" s="41">
        <f t="shared" si="8"/>
        <v>124.76415094339623</v>
      </c>
      <c r="AB23" s="51">
        <v>25</v>
      </c>
      <c r="AC23" s="67">
        <f t="shared" si="9"/>
        <v>88.983050847457633</v>
      </c>
      <c r="AD23" s="67"/>
      <c r="AE23" s="67">
        <f t="shared" si="10"/>
        <v>0</v>
      </c>
      <c r="AF23" s="32"/>
      <c r="AG23" s="14"/>
      <c r="AH23" s="31"/>
      <c r="AI23" s="14"/>
      <c r="AJ23" s="31"/>
      <c r="AK23" s="26"/>
      <c r="AL23" s="31"/>
      <c r="AM23" s="14"/>
      <c r="AN23" s="31">
        <v>15</v>
      </c>
      <c r="AO23" s="14">
        <f>25-(AN23*$AO$89)+$AO$89</f>
        <v>17.553191489361701</v>
      </c>
      <c r="AP23" s="31"/>
      <c r="AQ23" s="14"/>
      <c r="AR23" s="31"/>
      <c r="AS23" s="26"/>
      <c r="AT23" s="31"/>
      <c r="AU23" s="26"/>
      <c r="AV23" s="43">
        <f t="shared" si="11"/>
        <v>17.553191489361701</v>
      </c>
      <c r="AW23" s="46">
        <f t="shared" si="12"/>
        <v>266.04615599208</v>
      </c>
    </row>
    <row r="24" spans="1:49" x14ac:dyDescent="0.25">
      <c r="A24" s="3">
        <v>20</v>
      </c>
      <c r="B24" s="22" t="s">
        <v>153</v>
      </c>
      <c r="C24" s="22" t="s">
        <v>53</v>
      </c>
      <c r="D24" s="22">
        <v>2003</v>
      </c>
      <c r="E24" s="22" t="s">
        <v>11</v>
      </c>
      <c r="F24" s="2"/>
      <c r="G24" s="2"/>
      <c r="H24" s="38"/>
      <c r="I24" s="38">
        <v>55</v>
      </c>
      <c r="J24" s="38"/>
      <c r="K24" s="38"/>
      <c r="L24" s="14">
        <v>0</v>
      </c>
      <c r="M24" s="14">
        <v>0</v>
      </c>
      <c r="N24" s="14">
        <v>0</v>
      </c>
      <c r="O24" s="14">
        <f>50-(I24*$O$89)+$O$89</f>
        <v>4.237288135593225</v>
      </c>
      <c r="P24" s="14">
        <f t="shared" si="1"/>
        <v>0</v>
      </c>
      <c r="Q24" s="14">
        <f t="shared" si="2"/>
        <v>0</v>
      </c>
      <c r="R24" s="41">
        <f t="shared" si="3"/>
        <v>4.237288135593225</v>
      </c>
      <c r="S24" s="32">
        <v>15</v>
      </c>
      <c r="T24" s="38">
        <v>21</v>
      </c>
      <c r="U24" s="38">
        <v>22</v>
      </c>
      <c r="V24" s="48"/>
      <c r="W24" s="26">
        <f>100-(S24*$W$89)+$W$89</f>
        <v>73.584905660377359</v>
      </c>
      <c r="X24" s="26">
        <f>100-(T24*$X$89)+$X$89</f>
        <v>58.333333333333336</v>
      </c>
      <c r="Y24" s="26">
        <f t="shared" si="6"/>
        <v>56.25</v>
      </c>
      <c r="Z24" s="26">
        <f t="shared" si="7"/>
        <v>0</v>
      </c>
      <c r="AA24" s="41">
        <f t="shared" si="8"/>
        <v>131.9182389937107</v>
      </c>
      <c r="AB24" s="51">
        <v>18</v>
      </c>
      <c r="AC24" s="67">
        <f t="shared" si="9"/>
        <v>106.77966101694915</v>
      </c>
      <c r="AD24" s="67"/>
      <c r="AE24" s="67">
        <f t="shared" si="10"/>
        <v>0</v>
      </c>
      <c r="AF24" s="32"/>
      <c r="AG24" s="14"/>
      <c r="AH24" s="31"/>
      <c r="AI24" s="14"/>
      <c r="AJ24" s="31"/>
      <c r="AK24" s="26"/>
      <c r="AL24" s="31"/>
      <c r="AM24" s="14"/>
      <c r="AN24" s="31">
        <v>11</v>
      </c>
      <c r="AO24" s="14">
        <f>25-(AN24*$AO$89)+$AO$89</f>
        <v>19.680851063829785</v>
      </c>
      <c r="AP24" s="31">
        <v>9</v>
      </c>
      <c r="AQ24" s="26">
        <f>25-(AP24*$AQ$89)+$AQ$89</f>
        <v>17.857142857142858</v>
      </c>
      <c r="AR24" s="31"/>
      <c r="AS24" s="14"/>
      <c r="AT24" s="31"/>
      <c r="AU24" s="26"/>
      <c r="AV24" s="43">
        <f t="shared" si="11"/>
        <v>19.680851063829785</v>
      </c>
      <c r="AW24" s="46">
        <f t="shared" si="12"/>
        <v>262.61603921008287</v>
      </c>
    </row>
    <row r="25" spans="1:49" x14ac:dyDescent="0.25">
      <c r="A25" s="3">
        <v>21</v>
      </c>
      <c r="B25" s="22" t="s">
        <v>155</v>
      </c>
      <c r="C25" s="22" t="s">
        <v>53</v>
      </c>
      <c r="D25" s="22">
        <v>2003</v>
      </c>
      <c r="E25" s="22" t="s">
        <v>203</v>
      </c>
      <c r="F25" s="2"/>
      <c r="G25" s="2"/>
      <c r="H25" s="38"/>
      <c r="I25" s="38">
        <v>27</v>
      </c>
      <c r="J25" s="38"/>
      <c r="K25" s="38"/>
      <c r="L25" s="14">
        <v>0</v>
      </c>
      <c r="M25" s="14">
        <v>0</v>
      </c>
      <c r="N25" s="14">
        <v>0</v>
      </c>
      <c r="O25" s="14">
        <f>50-(I25*$O$89)+$O$89</f>
        <v>27.966101694915256</v>
      </c>
      <c r="P25" s="14">
        <f t="shared" si="1"/>
        <v>0</v>
      </c>
      <c r="Q25" s="14">
        <f t="shared" si="2"/>
        <v>0</v>
      </c>
      <c r="R25" s="41">
        <f t="shared" si="3"/>
        <v>27.966101694915256</v>
      </c>
      <c r="S25" s="32">
        <v>19</v>
      </c>
      <c r="T25" s="38">
        <v>17</v>
      </c>
      <c r="U25" s="38">
        <v>28</v>
      </c>
      <c r="V25" s="48"/>
      <c r="W25" s="26">
        <f>100-(S25*$W$89)+$W$89</f>
        <v>66.037735849056602</v>
      </c>
      <c r="X25" s="26">
        <f>100-(T25*$X$89)+$X$89</f>
        <v>66.666666666666657</v>
      </c>
      <c r="Y25" s="26">
        <f t="shared" si="6"/>
        <v>43.75</v>
      </c>
      <c r="Z25" s="26">
        <f t="shared" si="7"/>
        <v>0</v>
      </c>
      <c r="AA25" s="41">
        <f t="shared" si="8"/>
        <v>132.70440251572325</v>
      </c>
      <c r="AB25" s="51">
        <v>30</v>
      </c>
      <c r="AC25" s="67">
        <f t="shared" si="9"/>
        <v>76.271186440677965</v>
      </c>
      <c r="AD25" s="67"/>
      <c r="AE25" s="67">
        <f t="shared" si="10"/>
        <v>0</v>
      </c>
      <c r="AF25" s="32"/>
      <c r="AG25" s="14"/>
      <c r="AH25" s="31"/>
      <c r="AI25" s="14"/>
      <c r="AJ25" s="31"/>
      <c r="AK25" s="26"/>
      <c r="AL25" s="31"/>
      <c r="AM25" s="14"/>
      <c r="AN25" s="31">
        <v>4</v>
      </c>
      <c r="AO25" s="14">
        <f>25-(AN25*$AO$89)+$AO$89</f>
        <v>23.404255319148938</v>
      </c>
      <c r="AP25" s="31"/>
      <c r="AQ25" s="26"/>
      <c r="AR25" s="31"/>
      <c r="AS25" s="26"/>
      <c r="AT25" s="31"/>
      <c r="AU25" s="26"/>
      <c r="AV25" s="43">
        <f t="shared" si="11"/>
        <v>23.404255319148938</v>
      </c>
      <c r="AW25" s="46">
        <f t="shared" si="12"/>
        <v>260.34594597046544</v>
      </c>
    </row>
    <row r="26" spans="1:49" x14ac:dyDescent="0.25">
      <c r="A26" s="3">
        <v>22</v>
      </c>
      <c r="B26" s="1" t="s">
        <v>152</v>
      </c>
      <c r="C26" s="1" t="s">
        <v>53</v>
      </c>
      <c r="D26" s="1">
        <v>2004</v>
      </c>
      <c r="E26" s="1" t="s">
        <v>19</v>
      </c>
      <c r="F26" s="59"/>
      <c r="G26" s="2"/>
      <c r="H26" s="38">
        <v>13</v>
      </c>
      <c r="I26" s="38"/>
      <c r="J26" s="38"/>
      <c r="K26" s="38"/>
      <c r="L26" s="14">
        <v>0</v>
      </c>
      <c r="M26" s="14">
        <v>0</v>
      </c>
      <c r="N26" s="14">
        <f>50-(H26*$N$89)+$N$89</f>
        <v>24.999999999999996</v>
      </c>
      <c r="O26" s="14">
        <v>0</v>
      </c>
      <c r="P26" s="14">
        <f t="shared" si="1"/>
        <v>0</v>
      </c>
      <c r="Q26" s="14">
        <f t="shared" si="2"/>
        <v>0</v>
      </c>
      <c r="R26" s="41">
        <f t="shared" si="3"/>
        <v>24.999999999999996</v>
      </c>
      <c r="S26" s="32">
        <v>31</v>
      </c>
      <c r="T26" s="38">
        <v>24</v>
      </c>
      <c r="U26" s="38">
        <v>21</v>
      </c>
      <c r="V26" s="31"/>
      <c r="W26" s="26">
        <f>100-(S26*$W$89)+$W$89</f>
        <v>43.396226415094333</v>
      </c>
      <c r="X26" s="26">
        <f>100-(T26*$X$89)+$X$89</f>
        <v>52.083333333333336</v>
      </c>
      <c r="Y26" s="26">
        <f t="shared" si="6"/>
        <v>58.333333333333336</v>
      </c>
      <c r="Z26" s="26">
        <f t="shared" si="7"/>
        <v>0</v>
      </c>
      <c r="AA26" s="41">
        <f t="shared" si="8"/>
        <v>110.41666666666667</v>
      </c>
      <c r="AB26" s="51">
        <v>23</v>
      </c>
      <c r="AC26" s="67">
        <f t="shared" si="9"/>
        <v>94.067796610169495</v>
      </c>
      <c r="AD26" s="67"/>
      <c r="AE26" s="67">
        <f t="shared" si="10"/>
        <v>0</v>
      </c>
      <c r="AF26" s="32"/>
      <c r="AG26" s="14"/>
      <c r="AH26" s="31"/>
      <c r="AI26" s="14"/>
      <c r="AJ26" s="31"/>
      <c r="AK26" s="26"/>
      <c r="AL26" s="31"/>
      <c r="AM26" s="14"/>
      <c r="AN26" s="31">
        <v>16</v>
      </c>
      <c r="AO26" s="14">
        <f>25-(AN26*$AO$89)+$AO$89</f>
        <v>17.021276595744681</v>
      </c>
      <c r="AP26" s="31"/>
      <c r="AQ26" s="14"/>
      <c r="AR26" s="31">
        <v>3</v>
      </c>
      <c r="AS26" s="26">
        <f>25-(AR26*$AS$89)+$AS$89</f>
        <v>20.833333333333332</v>
      </c>
      <c r="AT26" s="31"/>
      <c r="AU26" s="26"/>
      <c r="AV26" s="43">
        <f t="shared" si="11"/>
        <v>20.833333333333332</v>
      </c>
      <c r="AW26" s="46">
        <f t="shared" si="12"/>
        <v>250.31779661016949</v>
      </c>
    </row>
    <row r="27" spans="1:49" x14ac:dyDescent="0.25">
      <c r="A27" s="3">
        <v>23</v>
      </c>
      <c r="B27" s="3" t="s">
        <v>39</v>
      </c>
      <c r="C27" s="3" t="s">
        <v>53</v>
      </c>
      <c r="D27" s="3">
        <v>2003</v>
      </c>
      <c r="E27" s="3" t="s">
        <v>450</v>
      </c>
      <c r="F27" s="2"/>
      <c r="G27" s="2"/>
      <c r="H27" s="38"/>
      <c r="I27" s="38"/>
      <c r="J27" s="38"/>
      <c r="K27" s="38"/>
      <c r="L27" s="14">
        <v>0</v>
      </c>
      <c r="M27" s="14">
        <v>0</v>
      </c>
      <c r="N27" s="14">
        <v>0</v>
      </c>
      <c r="O27" s="14">
        <v>0</v>
      </c>
      <c r="P27" s="14">
        <f t="shared" si="1"/>
        <v>0</v>
      </c>
      <c r="Q27" s="14">
        <f t="shared" si="2"/>
        <v>0</v>
      </c>
      <c r="R27" s="41">
        <f t="shared" si="3"/>
        <v>0</v>
      </c>
      <c r="S27" s="32"/>
      <c r="T27" s="38"/>
      <c r="U27" s="38">
        <v>1</v>
      </c>
      <c r="V27" s="48"/>
      <c r="W27" s="26">
        <v>0</v>
      </c>
      <c r="X27" s="26">
        <v>0</v>
      </c>
      <c r="Y27" s="26">
        <f t="shared" si="6"/>
        <v>100</v>
      </c>
      <c r="Z27" s="26">
        <f t="shared" si="7"/>
        <v>0</v>
      </c>
      <c r="AA27" s="41">
        <f t="shared" si="8"/>
        <v>100</v>
      </c>
      <c r="AB27" s="51">
        <v>1</v>
      </c>
      <c r="AC27" s="67">
        <f t="shared" si="9"/>
        <v>150</v>
      </c>
      <c r="AD27" s="67"/>
      <c r="AE27" s="67">
        <f t="shared" si="10"/>
        <v>0</v>
      </c>
      <c r="AF27" s="32"/>
      <c r="AG27" s="14"/>
      <c r="AH27" s="31"/>
      <c r="AI27" s="14"/>
      <c r="AJ27" s="31"/>
      <c r="AK27" s="26"/>
      <c r="AL27" s="31"/>
      <c r="AM27" s="14"/>
      <c r="AN27" s="31"/>
      <c r="AO27" s="14"/>
      <c r="AP27" s="31"/>
      <c r="AQ27" s="26"/>
      <c r="AR27" s="31"/>
      <c r="AS27" s="26"/>
      <c r="AT27" s="31"/>
      <c r="AU27" s="26"/>
      <c r="AV27" s="43">
        <f t="shared" si="11"/>
        <v>0</v>
      </c>
      <c r="AW27" s="46">
        <f t="shared" si="12"/>
        <v>250</v>
      </c>
    </row>
    <row r="28" spans="1:49" x14ac:dyDescent="0.25">
      <c r="A28" s="3">
        <v>24</v>
      </c>
      <c r="B28" s="1" t="s">
        <v>24</v>
      </c>
      <c r="C28" s="1" t="s">
        <v>53</v>
      </c>
      <c r="D28" s="1">
        <v>2004</v>
      </c>
      <c r="E28" s="1" t="s">
        <v>10</v>
      </c>
      <c r="F28" s="2">
        <v>6</v>
      </c>
      <c r="G28" s="2"/>
      <c r="H28" s="38"/>
      <c r="I28" s="38"/>
      <c r="J28" s="38"/>
      <c r="K28" s="38"/>
      <c r="L28" s="14">
        <f>50-(F28*$L$89)+$L$89</f>
        <v>36.84210526315789</v>
      </c>
      <c r="M28" s="14">
        <v>0</v>
      </c>
      <c r="N28" s="14">
        <v>0</v>
      </c>
      <c r="O28" s="14">
        <v>0</v>
      </c>
      <c r="P28" s="14">
        <f t="shared" si="1"/>
        <v>0</v>
      </c>
      <c r="Q28" s="14">
        <f t="shared" si="2"/>
        <v>0</v>
      </c>
      <c r="R28" s="41">
        <f t="shared" si="3"/>
        <v>36.84210526315789</v>
      </c>
      <c r="S28" s="32">
        <v>23</v>
      </c>
      <c r="T28" s="38">
        <v>26</v>
      </c>
      <c r="U28" s="38">
        <v>34</v>
      </c>
      <c r="V28" s="48"/>
      <c r="W28" s="26">
        <f>100-(S28*$W$89)+$W$89</f>
        <v>58.490566037735846</v>
      </c>
      <c r="X28" s="26">
        <f>100-(T28*$X$89)+$X$89</f>
        <v>47.916666666666664</v>
      </c>
      <c r="Y28" s="26">
        <f t="shared" si="6"/>
        <v>31.249999999999989</v>
      </c>
      <c r="Z28" s="26">
        <f t="shared" si="7"/>
        <v>0</v>
      </c>
      <c r="AA28" s="41">
        <f t="shared" si="8"/>
        <v>106.4072327044025</v>
      </c>
      <c r="AB28" s="51">
        <v>20</v>
      </c>
      <c r="AC28" s="67">
        <f t="shared" si="9"/>
        <v>101.69491525423729</v>
      </c>
      <c r="AD28" s="67"/>
      <c r="AE28" s="67">
        <f t="shared" si="10"/>
        <v>0</v>
      </c>
      <c r="AF28" s="32"/>
      <c r="AG28" s="26"/>
      <c r="AH28" s="31"/>
      <c r="AI28" s="14"/>
      <c r="AJ28" s="31"/>
      <c r="AK28" s="26"/>
      <c r="AL28" s="31"/>
      <c r="AM28" s="14"/>
      <c r="AN28" s="31">
        <v>39</v>
      </c>
      <c r="AO28" s="14">
        <f t="shared" ref="AO28:AO34" si="13">25-(AN28*$AO$89)+$AO$89</f>
        <v>4.787234042553191</v>
      </c>
      <c r="AP28" s="31"/>
      <c r="AQ28" s="26"/>
      <c r="AR28" s="31"/>
      <c r="AS28" s="26"/>
      <c r="AT28" s="31"/>
      <c r="AU28" s="26"/>
      <c r="AV28" s="43">
        <f t="shared" si="11"/>
        <v>4.787234042553191</v>
      </c>
      <c r="AW28" s="46">
        <f t="shared" si="12"/>
        <v>249.73148726435087</v>
      </c>
    </row>
    <row r="29" spans="1:49" x14ac:dyDescent="0.25">
      <c r="A29" s="3">
        <v>25</v>
      </c>
      <c r="B29" s="1" t="s">
        <v>28</v>
      </c>
      <c r="C29" s="1" t="s">
        <v>53</v>
      </c>
      <c r="D29" s="1">
        <v>2002</v>
      </c>
      <c r="E29" s="1" t="s">
        <v>243</v>
      </c>
      <c r="F29" s="2">
        <v>8</v>
      </c>
      <c r="G29" s="2">
        <v>4</v>
      </c>
      <c r="H29" s="38"/>
      <c r="I29" s="38">
        <v>25</v>
      </c>
      <c r="J29" s="38"/>
      <c r="K29" s="38"/>
      <c r="L29" s="14">
        <f>50-(F29*$L$89)+$L$89</f>
        <v>31.578947368421051</v>
      </c>
      <c r="M29" s="14">
        <f>50-(G29*$M$89)+$M$89</f>
        <v>40</v>
      </c>
      <c r="N29" s="14">
        <v>0</v>
      </c>
      <c r="O29" s="14">
        <f>50-(I29*$O$89)+$O$89</f>
        <v>29.661016949152543</v>
      </c>
      <c r="P29" s="14">
        <f t="shared" si="1"/>
        <v>0</v>
      </c>
      <c r="Q29" s="14">
        <f t="shared" si="2"/>
        <v>0</v>
      </c>
      <c r="R29" s="41">
        <f t="shared" si="3"/>
        <v>40</v>
      </c>
      <c r="S29" s="32">
        <v>36</v>
      </c>
      <c r="T29" s="38">
        <v>31</v>
      </c>
      <c r="U29" s="38">
        <v>29</v>
      </c>
      <c r="V29" s="48"/>
      <c r="W29" s="26">
        <f>100-(S29*$W$89)+$W$89</f>
        <v>33.96226415094339</v>
      </c>
      <c r="X29" s="26">
        <f>100-(T29*$X$89)+$X$89</f>
        <v>37.499999999999993</v>
      </c>
      <c r="Y29" s="26">
        <f t="shared" si="6"/>
        <v>41.666666666666664</v>
      </c>
      <c r="Z29" s="26">
        <f t="shared" si="7"/>
        <v>0</v>
      </c>
      <c r="AA29" s="41">
        <f t="shared" si="8"/>
        <v>79.166666666666657</v>
      </c>
      <c r="AB29" s="51">
        <v>24</v>
      </c>
      <c r="AC29" s="67">
        <f t="shared" si="9"/>
        <v>91.525423728813564</v>
      </c>
      <c r="AD29" s="67"/>
      <c r="AE29" s="67">
        <f t="shared" si="10"/>
        <v>0</v>
      </c>
      <c r="AF29" s="32">
        <v>3</v>
      </c>
      <c r="AG29" s="26">
        <f>25-(AF29*$AG$89)+$AG$89</f>
        <v>21.153846153846153</v>
      </c>
      <c r="AH29" s="31">
        <v>3</v>
      </c>
      <c r="AI29" s="14">
        <f>25-(AH29*$AI$89)+$AI$89</f>
        <v>21.153846153846153</v>
      </c>
      <c r="AJ29" s="31"/>
      <c r="AK29" s="26"/>
      <c r="AL29" s="31"/>
      <c r="AM29" s="14"/>
      <c r="AN29" s="31">
        <v>19</v>
      </c>
      <c r="AO29" s="14">
        <f t="shared" si="13"/>
        <v>15.425531914893616</v>
      </c>
      <c r="AP29" s="31">
        <v>21</v>
      </c>
      <c r="AQ29" s="26">
        <f>25-(AP29*$AQ$89)+$AQ$89</f>
        <v>7.1428571428571432</v>
      </c>
      <c r="AR29" s="31"/>
      <c r="AS29" s="26"/>
      <c r="AT29" s="31"/>
      <c r="AU29" s="26"/>
      <c r="AV29" s="43">
        <f t="shared" si="11"/>
        <v>21.153846153846153</v>
      </c>
      <c r="AW29" s="46">
        <f t="shared" si="12"/>
        <v>231.84593654932638</v>
      </c>
    </row>
    <row r="30" spans="1:49" x14ac:dyDescent="0.25">
      <c r="A30" s="3">
        <v>26</v>
      </c>
      <c r="B30" s="1" t="s">
        <v>30</v>
      </c>
      <c r="C30" s="1" t="s">
        <v>53</v>
      </c>
      <c r="D30" s="1">
        <v>2002</v>
      </c>
      <c r="E30" s="1" t="s">
        <v>19</v>
      </c>
      <c r="F30" s="2"/>
      <c r="G30" s="2"/>
      <c r="H30" s="38"/>
      <c r="I30" s="38"/>
      <c r="J30" s="38"/>
      <c r="K30" s="38"/>
      <c r="L30" s="14">
        <v>0</v>
      </c>
      <c r="M30" s="14">
        <v>0</v>
      </c>
      <c r="N30" s="14">
        <v>0</v>
      </c>
      <c r="O30" s="14">
        <v>0</v>
      </c>
      <c r="P30" s="14">
        <f t="shared" si="1"/>
        <v>0</v>
      </c>
      <c r="Q30" s="14">
        <f t="shared" si="2"/>
        <v>0</v>
      </c>
      <c r="R30" s="41">
        <f t="shared" si="3"/>
        <v>0</v>
      </c>
      <c r="S30" s="32">
        <v>14</v>
      </c>
      <c r="T30" s="38"/>
      <c r="U30" s="38">
        <v>25</v>
      </c>
      <c r="V30" s="31"/>
      <c r="W30" s="26">
        <f>100-(S30*$W$89)+$W$89</f>
        <v>75.471698113207552</v>
      </c>
      <c r="X30" s="26">
        <v>0</v>
      </c>
      <c r="Y30" s="26">
        <f t="shared" si="6"/>
        <v>50</v>
      </c>
      <c r="Z30" s="26">
        <f t="shared" si="7"/>
        <v>0</v>
      </c>
      <c r="AA30" s="41">
        <f t="shared" si="8"/>
        <v>125.47169811320755</v>
      </c>
      <c r="AB30" s="51">
        <v>37</v>
      </c>
      <c r="AC30" s="67">
        <f t="shared" si="9"/>
        <v>58.47457627118645</v>
      </c>
      <c r="AD30" s="67"/>
      <c r="AE30" s="67">
        <f t="shared" si="10"/>
        <v>0</v>
      </c>
      <c r="AF30" s="32"/>
      <c r="AG30" s="26"/>
      <c r="AH30" s="31"/>
      <c r="AI30" s="14"/>
      <c r="AJ30" s="31"/>
      <c r="AK30" s="26"/>
      <c r="AL30" s="31"/>
      <c r="AM30" s="14"/>
      <c r="AN30" s="31">
        <v>7</v>
      </c>
      <c r="AO30" s="14">
        <f t="shared" si="13"/>
        <v>21.808510638297872</v>
      </c>
      <c r="AP30" s="31"/>
      <c r="AQ30" s="26"/>
      <c r="AR30" s="31"/>
      <c r="AS30" s="14"/>
      <c r="AT30" s="31"/>
      <c r="AU30" s="26"/>
      <c r="AV30" s="43">
        <f t="shared" si="11"/>
        <v>21.808510638297872</v>
      </c>
      <c r="AW30" s="46">
        <f t="shared" si="12"/>
        <v>205.75478502269186</v>
      </c>
    </row>
    <row r="31" spans="1:49" x14ac:dyDescent="0.25">
      <c r="A31" s="3">
        <v>27</v>
      </c>
      <c r="B31" s="1" t="s">
        <v>113</v>
      </c>
      <c r="C31" s="1" t="s">
        <v>53</v>
      </c>
      <c r="D31" s="1">
        <v>2002</v>
      </c>
      <c r="E31" s="22" t="s">
        <v>23</v>
      </c>
      <c r="F31" s="59"/>
      <c r="G31" s="2">
        <v>6</v>
      </c>
      <c r="H31" s="38"/>
      <c r="I31" s="38"/>
      <c r="J31" s="38"/>
      <c r="K31" s="38"/>
      <c r="L31" s="14">
        <v>0</v>
      </c>
      <c r="M31" s="14">
        <f>50-(G31*$M$89)+$M$89</f>
        <v>33.333333333333336</v>
      </c>
      <c r="N31" s="14">
        <v>0</v>
      </c>
      <c r="O31" s="14">
        <v>0</v>
      </c>
      <c r="P31" s="14">
        <f t="shared" si="1"/>
        <v>0</v>
      </c>
      <c r="Q31" s="14">
        <f t="shared" si="2"/>
        <v>0</v>
      </c>
      <c r="R31" s="41">
        <f t="shared" si="3"/>
        <v>33.333333333333336</v>
      </c>
      <c r="S31" s="32">
        <v>28</v>
      </c>
      <c r="T31" s="38">
        <v>36</v>
      </c>
      <c r="U31" s="38">
        <v>42</v>
      </c>
      <c r="V31" s="31"/>
      <c r="W31" s="26">
        <f>100-(S31*$W$89)+$W$89</f>
        <v>49.056603773584904</v>
      </c>
      <c r="X31" s="26">
        <f>100-(T31*$X$89)+$X$89</f>
        <v>27.083333333333332</v>
      </c>
      <c r="Y31" s="26">
        <f t="shared" si="6"/>
        <v>14.583333333333334</v>
      </c>
      <c r="Z31" s="26">
        <f t="shared" si="7"/>
        <v>0</v>
      </c>
      <c r="AA31" s="41">
        <f t="shared" si="8"/>
        <v>76.139937106918239</v>
      </c>
      <c r="AB31" s="51">
        <v>29</v>
      </c>
      <c r="AC31" s="67">
        <f t="shared" si="9"/>
        <v>78.813559322033896</v>
      </c>
      <c r="AD31" s="67"/>
      <c r="AE31" s="67">
        <f t="shared" si="10"/>
        <v>0</v>
      </c>
      <c r="AF31" s="32"/>
      <c r="AG31" s="26"/>
      <c r="AH31" s="31"/>
      <c r="AI31" s="14"/>
      <c r="AJ31" s="31"/>
      <c r="AK31" s="26"/>
      <c r="AL31" s="31"/>
      <c r="AM31" s="14"/>
      <c r="AN31" s="31">
        <v>24</v>
      </c>
      <c r="AO31" s="14">
        <f t="shared" si="13"/>
        <v>12.76595744680851</v>
      </c>
      <c r="AP31" s="31"/>
      <c r="AQ31" s="26"/>
      <c r="AR31" s="31"/>
      <c r="AS31" s="26"/>
      <c r="AT31" s="31"/>
      <c r="AU31" s="26"/>
      <c r="AV31" s="43">
        <f t="shared" si="11"/>
        <v>12.76595744680851</v>
      </c>
      <c r="AW31" s="46">
        <f t="shared" si="12"/>
        <v>201.05278720909399</v>
      </c>
    </row>
    <row r="32" spans="1:49" x14ac:dyDescent="0.25">
      <c r="A32" s="3">
        <v>28</v>
      </c>
      <c r="B32" s="22" t="s">
        <v>161</v>
      </c>
      <c r="C32" s="22" t="s">
        <v>53</v>
      </c>
      <c r="D32" s="22">
        <v>2002</v>
      </c>
      <c r="E32" s="22" t="s">
        <v>12</v>
      </c>
      <c r="F32" s="2"/>
      <c r="G32" s="2"/>
      <c r="H32" s="38"/>
      <c r="I32" s="38">
        <v>14</v>
      </c>
      <c r="J32" s="38"/>
      <c r="K32" s="38"/>
      <c r="L32" s="14">
        <v>0</v>
      </c>
      <c r="M32" s="14">
        <v>0</v>
      </c>
      <c r="N32" s="14">
        <v>0</v>
      </c>
      <c r="O32" s="14">
        <f>50-(I32*$O$89)+$O$89</f>
        <v>38.983050847457626</v>
      </c>
      <c r="P32" s="14">
        <f t="shared" si="1"/>
        <v>0</v>
      </c>
      <c r="Q32" s="14">
        <f t="shared" si="2"/>
        <v>0</v>
      </c>
      <c r="R32" s="41">
        <f t="shared" si="3"/>
        <v>38.983050847457626</v>
      </c>
      <c r="S32" s="32">
        <v>20</v>
      </c>
      <c r="T32" s="38">
        <v>47</v>
      </c>
      <c r="U32" s="38">
        <v>36</v>
      </c>
      <c r="V32" s="48"/>
      <c r="W32" s="26">
        <f>100-(S32*$W$89)+$W$89</f>
        <v>64.15094339622641</v>
      </c>
      <c r="X32" s="26">
        <f>100-(T32*$X$89)+$X$89</f>
        <v>4.1666666666666625</v>
      </c>
      <c r="Y32" s="26">
        <f t="shared" si="6"/>
        <v>27.083333333333332</v>
      </c>
      <c r="Z32" s="26">
        <f t="shared" si="7"/>
        <v>0</v>
      </c>
      <c r="AA32" s="41">
        <f t="shared" si="8"/>
        <v>91.234276729559738</v>
      </c>
      <c r="AB32" s="51">
        <v>38</v>
      </c>
      <c r="AC32" s="67">
        <f t="shared" si="9"/>
        <v>55.932203389830505</v>
      </c>
      <c r="AD32" s="67"/>
      <c r="AE32" s="67">
        <f t="shared" si="10"/>
        <v>0</v>
      </c>
      <c r="AF32" s="32"/>
      <c r="AG32" s="26"/>
      <c r="AH32" s="31"/>
      <c r="AI32" s="14"/>
      <c r="AJ32" s="31"/>
      <c r="AK32" s="26"/>
      <c r="AL32" s="31"/>
      <c r="AM32" s="14"/>
      <c r="AN32" s="31">
        <v>28</v>
      </c>
      <c r="AO32" s="14">
        <f t="shared" si="13"/>
        <v>10.638297872340425</v>
      </c>
      <c r="AP32" s="31"/>
      <c r="AQ32" s="26"/>
      <c r="AR32" s="31"/>
      <c r="AS32" s="26"/>
      <c r="AT32" s="31"/>
      <c r="AU32" s="26"/>
      <c r="AV32" s="43">
        <f t="shared" si="11"/>
        <v>10.638297872340425</v>
      </c>
      <c r="AW32" s="46">
        <f t="shared" si="12"/>
        <v>196.78782883918828</v>
      </c>
    </row>
    <row r="33" spans="1:49" x14ac:dyDescent="0.25">
      <c r="A33" s="3">
        <v>29</v>
      </c>
      <c r="B33" s="22" t="s">
        <v>154</v>
      </c>
      <c r="C33" s="22" t="s">
        <v>53</v>
      </c>
      <c r="D33" s="22">
        <v>2002</v>
      </c>
      <c r="E33" s="22" t="s">
        <v>19</v>
      </c>
      <c r="F33" s="2"/>
      <c r="G33" s="2"/>
      <c r="H33" s="38">
        <v>16</v>
      </c>
      <c r="I33" s="38"/>
      <c r="J33" s="38"/>
      <c r="K33" s="38"/>
      <c r="L33" s="14">
        <v>0</v>
      </c>
      <c r="M33" s="14">
        <v>0</v>
      </c>
      <c r="N33" s="14">
        <f>50-(H33*$N$89)+$N$89</f>
        <v>18.749999999999996</v>
      </c>
      <c r="O33" s="14">
        <v>0</v>
      </c>
      <c r="P33" s="14">
        <f t="shared" si="1"/>
        <v>0</v>
      </c>
      <c r="Q33" s="14">
        <f t="shared" si="2"/>
        <v>0</v>
      </c>
      <c r="R33" s="41">
        <f t="shared" si="3"/>
        <v>18.749999999999996</v>
      </c>
      <c r="S33" s="32"/>
      <c r="T33" s="38"/>
      <c r="U33" s="38">
        <v>23</v>
      </c>
      <c r="V33" s="48"/>
      <c r="W33" s="26">
        <v>0</v>
      </c>
      <c r="X33" s="26">
        <v>0</v>
      </c>
      <c r="Y33" s="26">
        <f t="shared" si="6"/>
        <v>54.166666666666664</v>
      </c>
      <c r="Z33" s="26">
        <f t="shared" si="7"/>
        <v>0</v>
      </c>
      <c r="AA33" s="41">
        <f t="shared" si="8"/>
        <v>54.166666666666664</v>
      </c>
      <c r="AB33" s="51">
        <v>17</v>
      </c>
      <c r="AC33" s="67">
        <f t="shared" si="9"/>
        <v>109.32203389830508</v>
      </c>
      <c r="AD33" s="67"/>
      <c r="AE33" s="67">
        <f t="shared" si="10"/>
        <v>0</v>
      </c>
      <c r="AF33" s="32"/>
      <c r="AG33" s="26"/>
      <c r="AH33" s="31"/>
      <c r="AI33" s="14"/>
      <c r="AJ33" s="31"/>
      <c r="AK33" s="26"/>
      <c r="AL33" s="31"/>
      <c r="AM33" s="14"/>
      <c r="AN33" s="31">
        <v>22</v>
      </c>
      <c r="AO33" s="14">
        <f t="shared" si="13"/>
        <v>13.829787234042552</v>
      </c>
      <c r="AP33" s="31"/>
      <c r="AQ33" s="26"/>
      <c r="AR33" s="31"/>
      <c r="AS33" s="26"/>
      <c r="AT33" s="31"/>
      <c r="AU33" s="26"/>
      <c r="AV33" s="43">
        <f t="shared" si="11"/>
        <v>13.829787234042552</v>
      </c>
      <c r="AW33" s="46">
        <f t="shared" si="12"/>
        <v>196.06848779901429</v>
      </c>
    </row>
    <row r="34" spans="1:49" x14ac:dyDescent="0.25">
      <c r="A34" s="3">
        <v>30</v>
      </c>
      <c r="B34" s="1" t="s">
        <v>46</v>
      </c>
      <c r="C34" s="1" t="s">
        <v>53</v>
      </c>
      <c r="D34" s="1">
        <v>2002</v>
      </c>
      <c r="E34" s="1" t="s">
        <v>450</v>
      </c>
      <c r="F34" s="2"/>
      <c r="G34" s="2"/>
      <c r="H34" s="38">
        <v>10</v>
      </c>
      <c r="I34" s="38"/>
      <c r="J34" s="38"/>
      <c r="K34" s="38"/>
      <c r="L34" s="14">
        <v>0</v>
      </c>
      <c r="M34" s="14">
        <v>0</v>
      </c>
      <c r="N34" s="14">
        <f>50-(H34*$N$89)+$N$89</f>
        <v>31.249999999999996</v>
      </c>
      <c r="O34" s="14">
        <v>0</v>
      </c>
      <c r="P34" s="14">
        <f t="shared" si="1"/>
        <v>0</v>
      </c>
      <c r="Q34" s="14">
        <f t="shared" si="2"/>
        <v>0</v>
      </c>
      <c r="R34" s="41">
        <f t="shared" si="3"/>
        <v>31.249999999999996</v>
      </c>
      <c r="S34" s="32">
        <v>35</v>
      </c>
      <c r="T34" s="38">
        <v>32</v>
      </c>
      <c r="U34" s="38">
        <v>27</v>
      </c>
      <c r="V34" s="48"/>
      <c r="W34" s="26">
        <f>100-(S34*$W$89)+$W$89</f>
        <v>35.849056603773583</v>
      </c>
      <c r="X34" s="26">
        <f>100-(T34*$X$89)+$X$89</f>
        <v>35.416666666666664</v>
      </c>
      <c r="Y34" s="26">
        <f t="shared" si="6"/>
        <v>45.833333333333329</v>
      </c>
      <c r="Z34" s="26">
        <f t="shared" si="7"/>
        <v>0</v>
      </c>
      <c r="AA34" s="41">
        <f t="shared" si="8"/>
        <v>81.682389937106905</v>
      </c>
      <c r="AB34" s="51">
        <v>39</v>
      </c>
      <c r="AC34" s="67">
        <f t="shared" si="9"/>
        <v>53.389830508474574</v>
      </c>
      <c r="AD34" s="67"/>
      <c r="AE34" s="67">
        <f t="shared" si="10"/>
        <v>0</v>
      </c>
      <c r="AF34" s="32"/>
      <c r="AG34" s="26"/>
      <c r="AH34" s="31"/>
      <c r="AI34" s="14"/>
      <c r="AJ34" s="31"/>
      <c r="AK34" s="26"/>
      <c r="AL34" s="31"/>
      <c r="AM34" s="14"/>
      <c r="AN34" s="31">
        <v>14</v>
      </c>
      <c r="AO34" s="14">
        <f t="shared" si="13"/>
        <v>18.085106382978722</v>
      </c>
      <c r="AP34" s="31"/>
      <c r="AQ34" s="26"/>
      <c r="AR34" s="31">
        <v>9</v>
      </c>
      <c r="AS34" s="26">
        <f>25-(AR34*$AS$89)+$AS$89</f>
        <v>8.3333333333333339</v>
      </c>
      <c r="AT34" s="31"/>
      <c r="AU34" s="26"/>
      <c r="AV34" s="43">
        <f t="shared" si="11"/>
        <v>18.085106382978722</v>
      </c>
      <c r="AW34" s="46">
        <f t="shared" si="12"/>
        <v>184.4073268285602</v>
      </c>
    </row>
    <row r="35" spans="1:49" x14ac:dyDescent="0.25">
      <c r="A35" s="3">
        <v>31</v>
      </c>
      <c r="B35" s="22" t="s">
        <v>160</v>
      </c>
      <c r="C35" s="22" t="s">
        <v>53</v>
      </c>
      <c r="D35" s="22">
        <v>2003</v>
      </c>
      <c r="E35" s="22" t="s">
        <v>19</v>
      </c>
      <c r="F35" s="2"/>
      <c r="G35" s="2"/>
      <c r="H35" s="38">
        <v>19</v>
      </c>
      <c r="I35" s="38"/>
      <c r="J35" s="38"/>
      <c r="K35" s="38"/>
      <c r="L35" s="14">
        <v>0</v>
      </c>
      <c r="M35" s="14">
        <v>0</v>
      </c>
      <c r="N35" s="14">
        <f>50-(H35*$N$89)+$N$89</f>
        <v>12.499999999999998</v>
      </c>
      <c r="O35" s="14">
        <v>0</v>
      </c>
      <c r="P35" s="14">
        <f t="shared" si="1"/>
        <v>0</v>
      </c>
      <c r="Q35" s="14">
        <f t="shared" si="2"/>
        <v>0</v>
      </c>
      <c r="R35" s="41">
        <f t="shared" si="3"/>
        <v>12.499999999999998</v>
      </c>
      <c r="S35" s="32">
        <v>22</v>
      </c>
      <c r="T35" s="38">
        <v>39</v>
      </c>
      <c r="U35" s="38">
        <v>35</v>
      </c>
      <c r="V35" s="48"/>
      <c r="W35" s="26">
        <f>100-(S35*$W$89)+$W$89</f>
        <v>60.377358490566031</v>
      </c>
      <c r="X35" s="26">
        <f>100-(T35*$X$89)+$X$89</f>
        <v>20.833333333333332</v>
      </c>
      <c r="Y35" s="26">
        <f t="shared" si="6"/>
        <v>29.166666666666661</v>
      </c>
      <c r="Z35" s="26">
        <f t="shared" si="7"/>
        <v>0</v>
      </c>
      <c r="AA35" s="41">
        <f t="shared" si="8"/>
        <v>89.544025157232696</v>
      </c>
      <c r="AB35" s="51">
        <v>35</v>
      </c>
      <c r="AC35" s="67">
        <f t="shared" si="9"/>
        <v>63.559322033898312</v>
      </c>
      <c r="AD35" s="67"/>
      <c r="AE35" s="67">
        <f t="shared" si="10"/>
        <v>0</v>
      </c>
      <c r="AF35" s="32"/>
      <c r="AG35" s="26"/>
      <c r="AH35" s="31"/>
      <c r="AI35" s="14"/>
      <c r="AJ35" s="31"/>
      <c r="AK35" s="26"/>
      <c r="AL35" s="31"/>
      <c r="AM35" s="14"/>
      <c r="AN35" s="31"/>
      <c r="AO35" s="14"/>
      <c r="AP35" s="31"/>
      <c r="AQ35" s="26"/>
      <c r="AR35" s="31"/>
      <c r="AS35" s="26"/>
      <c r="AT35" s="31"/>
      <c r="AU35" s="26"/>
      <c r="AV35" s="43">
        <f t="shared" si="11"/>
        <v>0</v>
      </c>
      <c r="AW35" s="46">
        <f t="shared" si="12"/>
        <v>165.60334719113101</v>
      </c>
    </row>
    <row r="36" spans="1:49" x14ac:dyDescent="0.25">
      <c r="A36" s="3">
        <v>32</v>
      </c>
      <c r="B36" s="1" t="s">
        <v>93</v>
      </c>
      <c r="C36" s="1" t="s">
        <v>53</v>
      </c>
      <c r="D36" s="1">
        <v>2003</v>
      </c>
      <c r="E36" s="1" t="s">
        <v>14</v>
      </c>
      <c r="F36" s="60">
        <v>10</v>
      </c>
      <c r="G36" s="2"/>
      <c r="H36" s="38"/>
      <c r="I36" s="38"/>
      <c r="J36" s="38"/>
      <c r="K36" s="38"/>
      <c r="L36" s="14">
        <f>50-(F36*$L$89)+$L$89</f>
        <v>26.315789473684209</v>
      </c>
      <c r="M36" s="14">
        <v>0</v>
      </c>
      <c r="N36" s="14">
        <v>0</v>
      </c>
      <c r="O36" s="14">
        <v>0</v>
      </c>
      <c r="P36" s="14">
        <f t="shared" si="1"/>
        <v>0</v>
      </c>
      <c r="Q36" s="14">
        <f t="shared" si="2"/>
        <v>0</v>
      </c>
      <c r="R36" s="41">
        <f t="shared" si="3"/>
        <v>26.315789473684209</v>
      </c>
      <c r="S36" s="32"/>
      <c r="T36" s="38">
        <v>35</v>
      </c>
      <c r="U36" s="38">
        <v>37</v>
      </c>
      <c r="V36" s="31"/>
      <c r="W36" s="26">
        <v>0</v>
      </c>
      <c r="X36" s="26">
        <f>100-(T36*$X$89)+$X$89</f>
        <v>29.166666666666661</v>
      </c>
      <c r="Y36" s="26">
        <f t="shared" si="6"/>
        <v>24.999999999999989</v>
      </c>
      <c r="Z36" s="26">
        <f t="shared" si="7"/>
        <v>0</v>
      </c>
      <c r="AA36" s="41">
        <f t="shared" si="8"/>
        <v>54.16666666666665</v>
      </c>
      <c r="AB36" s="51">
        <v>31</v>
      </c>
      <c r="AC36" s="67">
        <f t="shared" si="9"/>
        <v>73.728813559322035</v>
      </c>
      <c r="AD36" s="67"/>
      <c r="AE36" s="67">
        <f t="shared" si="10"/>
        <v>0</v>
      </c>
      <c r="AF36" s="32"/>
      <c r="AG36" s="26"/>
      <c r="AH36" s="31"/>
      <c r="AI36" s="14"/>
      <c r="AJ36" s="31"/>
      <c r="AK36" s="26"/>
      <c r="AL36" s="31">
        <v>9</v>
      </c>
      <c r="AM36" s="14">
        <f>25-(AL36*$AM$89)+$AM$89</f>
        <v>8.3333333333333339</v>
      </c>
      <c r="AN36" s="31">
        <v>36</v>
      </c>
      <c r="AO36" s="14">
        <f t="shared" ref="AO36:AO47" si="14">25-(AN36*$AO$89)+$AO$89</f>
        <v>6.382978723404257</v>
      </c>
      <c r="AP36" s="31"/>
      <c r="AQ36" s="26"/>
      <c r="AR36" s="31"/>
      <c r="AS36" s="26"/>
      <c r="AT36" s="31"/>
      <c r="AU36" s="26"/>
      <c r="AV36" s="43">
        <f t="shared" si="11"/>
        <v>8.3333333333333339</v>
      </c>
      <c r="AW36" s="46">
        <f t="shared" si="12"/>
        <v>162.54460303300624</v>
      </c>
    </row>
    <row r="37" spans="1:49" x14ac:dyDescent="0.25">
      <c r="A37" s="3">
        <v>33</v>
      </c>
      <c r="B37" s="22" t="s">
        <v>156</v>
      </c>
      <c r="C37" s="22" t="s">
        <v>53</v>
      </c>
      <c r="D37" s="22">
        <v>2002</v>
      </c>
      <c r="E37" s="22" t="s">
        <v>8</v>
      </c>
      <c r="F37" s="2"/>
      <c r="G37" s="2"/>
      <c r="H37" s="38">
        <v>12</v>
      </c>
      <c r="I37" s="38"/>
      <c r="J37" s="38"/>
      <c r="K37" s="38"/>
      <c r="L37" s="14">
        <v>0</v>
      </c>
      <c r="M37" s="14">
        <v>0</v>
      </c>
      <c r="N37" s="14">
        <f>50-(H37*$N$89)+$N$89</f>
        <v>27.083333333333332</v>
      </c>
      <c r="O37" s="14">
        <v>0</v>
      </c>
      <c r="P37" s="14">
        <f t="shared" ref="P37:P68" si="15">50-(J37*$P$89)+$P$89</f>
        <v>0</v>
      </c>
      <c r="Q37" s="14">
        <f t="shared" ref="Q37:Q68" si="16">50-(K37*$Q$89)+$Q$89</f>
        <v>0</v>
      </c>
      <c r="R37" s="41">
        <f t="shared" ref="R37:R68" si="17">MAX(L37:P37)</f>
        <v>27.083333333333332</v>
      </c>
      <c r="S37" s="32"/>
      <c r="T37" s="38">
        <v>44</v>
      </c>
      <c r="U37" s="38">
        <v>30</v>
      </c>
      <c r="V37" s="48"/>
      <c r="W37" s="26">
        <v>0</v>
      </c>
      <c r="X37" s="26">
        <f>100-(T37*$X$89)+$X$89</f>
        <v>10.416666666666663</v>
      </c>
      <c r="Y37" s="26">
        <f t="shared" si="6"/>
        <v>39.583333333333329</v>
      </c>
      <c r="Z37" s="26">
        <f t="shared" ref="Z37:Z68" si="18">100-(V37*$Z$89)+$Z$89</f>
        <v>0</v>
      </c>
      <c r="AA37" s="41">
        <f t="shared" ref="AA37:AA68" si="19">LARGE(W37:Z37,1)+LARGE(W37:Z37,2)</f>
        <v>49.999999999999993</v>
      </c>
      <c r="AB37" s="51">
        <v>34</v>
      </c>
      <c r="AC37" s="67">
        <f t="shared" si="9"/>
        <v>66.101694915254242</v>
      </c>
      <c r="AD37" s="67"/>
      <c r="AE37" s="67">
        <f t="shared" ref="AE37:AE68" si="20">150-(AD37*$AE$89)+$AE$89</f>
        <v>0</v>
      </c>
      <c r="AF37" s="32"/>
      <c r="AG37" s="26"/>
      <c r="AH37" s="31"/>
      <c r="AI37" s="14"/>
      <c r="AJ37" s="31"/>
      <c r="AK37" s="26"/>
      <c r="AL37" s="31"/>
      <c r="AM37" s="14"/>
      <c r="AN37" s="31">
        <v>23</v>
      </c>
      <c r="AO37" s="14">
        <f t="shared" si="14"/>
        <v>13.297872340425531</v>
      </c>
      <c r="AP37" s="31"/>
      <c r="AQ37" s="26"/>
      <c r="AR37" s="31"/>
      <c r="AS37" s="26"/>
      <c r="AT37" s="31"/>
      <c r="AU37" s="26"/>
      <c r="AV37" s="43">
        <f t="shared" ref="AV37:AV68" si="21">MAX(AG37,AI37,AK37,AM37,AO37,AQ37,AS37,AU37)</f>
        <v>13.297872340425531</v>
      </c>
      <c r="AW37" s="46">
        <f t="shared" ref="AW37:AW68" si="22">R37+AA37+AC37+AV37</f>
        <v>156.4829005890131</v>
      </c>
    </row>
    <row r="38" spans="1:49" x14ac:dyDescent="0.25">
      <c r="A38" s="3">
        <v>34</v>
      </c>
      <c r="B38" s="1" t="s">
        <v>92</v>
      </c>
      <c r="C38" s="1" t="s">
        <v>53</v>
      </c>
      <c r="D38" s="1">
        <v>2002</v>
      </c>
      <c r="E38" s="1" t="s">
        <v>12</v>
      </c>
      <c r="F38" s="2"/>
      <c r="G38" s="2"/>
      <c r="H38" s="38"/>
      <c r="I38" s="38">
        <v>30</v>
      </c>
      <c r="J38" s="38"/>
      <c r="K38" s="38"/>
      <c r="L38" s="14">
        <v>0</v>
      </c>
      <c r="M38" s="14">
        <v>0</v>
      </c>
      <c r="N38" s="14">
        <v>0</v>
      </c>
      <c r="O38" s="14">
        <f>50-(I38*$O$89)+$O$89</f>
        <v>25.423728813559322</v>
      </c>
      <c r="P38" s="14">
        <f t="shared" si="15"/>
        <v>0</v>
      </c>
      <c r="Q38" s="14">
        <f t="shared" si="16"/>
        <v>0</v>
      </c>
      <c r="R38" s="41">
        <f t="shared" si="17"/>
        <v>25.423728813559322</v>
      </c>
      <c r="S38" s="32">
        <v>38</v>
      </c>
      <c r="T38" s="38"/>
      <c r="U38" s="38">
        <v>41</v>
      </c>
      <c r="V38" s="31"/>
      <c r="W38" s="26">
        <f>100-(S38*$W$89)+$W$89</f>
        <v>30.188679245283023</v>
      </c>
      <c r="X38" s="26">
        <v>0</v>
      </c>
      <c r="Y38" s="26">
        <f t="shared" si="6"/>
        <v>16.666666666666661</v>
      </c>
      <c r="Z38" s="26">
        <f t="shared" si="18"/>
        <v>0</v>
      </c>
      <c r="AA38" s="41">
        <f t="shared" si="19"/>
        <v>46.855345911949684</v>
      </c>
      <c r="AB38" s="51">
        <v>32</v>
      </c>
      <c r="AC38" s="67">
        <f t="shared" si="9"/>
        <v>71.186440677966104</v>
      </c>
      <c r="AD38" s="67"/>
      <c r="AE38" s="67">
        <f t="shared" si="20"/>
        <v>0</v>
      </c>
      <c r="AF38" s="32"/>
      <c r="AG38" s="26"/>
      <c r="AH38" s="31"/>
      <c r="AI38" s="14"/>
      <c r="AJ38" s="31"/>
      <c r="AK38" s="26"/>
      <c r="AL38" s="31"/>
      <c r="AM38" s="14"/>
      <c r="AN38" s="31">
        <v>33</v>
      </c>
      <c r="AO38" s="14">
        <f t="shared" si="14"/>
        <v>7.9787234042553195</v>
      </c>
      <c r="AP38" s="31"/>
      <c r="AQ38" s="26"/>
      <c r="AR38" s="31"/>
      <c r="AS38" s="26"/>
      <c r="AT38" s="31"/>
      <c r="AU38" s="26"/>
      <c r="AV38" s="43">
        <f t="shared" si="21"/>
        <v>7.9787234042553195</v>
      </c>
      <c r="AW38" s="46">
        <f t="shared" si="22"/>
        <v>151.44423880773041</v>
      </c>
    </row>
    <row r="39" spans="1:49" x14ac:dyDescent="0.25">
      <c r="A39" s="3">
        <v>35</v>
      </c>
      <c r="B39" s="1" t="s">
        <v>105</v>
      </c>
      <c r="C39" s="1" t="s">
        <v>53</v>
      </c>
      <c r="D39" s="1">
        <v>2005</v>
      </c>
      <c r="E39" s="22" t="s">
        <v>31</v>
      </c>
      <c r="F39" s="2"/>
      <c r="G39" s="2"/>
      <c r="H39" s="38"/>
      <c r="I39" s="38">
        <v>24</v>
      </c>
      <c r="J39" s="38"/>
      <c r="K39" s="38"/>
      <c r="L39" s="14">
        <v>0</v>
      </c>
      <c r="M39" s="14">
        <v>0</v>
      </c>
      <c r="N39" s="14">
        <v>0</v>
      </c>
      <c r="O39" s="14">
        <f>50-(I39*$O$89)+$O$89</f>
        <v>30.508474576271187</v>
      </c>
      <c r="P39" s="14">
        <f t="shared" si="15"/>
        <v>0</v>
      </c>
      <c r="Q39" s="14">
        <f t="shared" si="16"/>
        <v>0</v>
      </c>
      <c r="R39" s="41">
        <f t="shared" si="17"/>
        <v>30.508474576271187</v>
      </c>
      <c r="S39" s="32">
        <v>27</v>
      </c>
      <c r="T39" s="38"/>
      <c r="U39" s="38">
        <v>39</v>
      </c>
      <c r="V39" s="48"/>
      <c r="W39" s="26">
        <f>100-(S39*$W$89)+$W$89</f>
        <v>50.943396226415089</v>
      </c>
      <c r="X39" s="26">
        <v>0</v>
      </c>
      <c r="Y39" s="26">
        <f t="shared" si="6"/>
        <v>20.833333333333332</v>
      </c>
      <c r="Z39" s="26">
        <f t="shared" si="18"/>
        <v>0</v>
      </c>
      <c r="AA39" s="41">
        <f t="shared" si="19"/>
        <v>71.776729559748418</v>
      </c>
      <c r="AB39" s="51">
        <v>47</v>
      </c>
      <c r="AC39" s="67">
        <f t="shared" si="9"/>
        <v>33.050847457627128</v>
      </c>
      <c r="AD39" s="67"/>
      <c r="AE39" s="67">
        <f t="shared" si="20"/>
        <v>0</v>
      </c>
      <c r="AF39" s="32"/>
      <c r="AG39" s="26"/>
      <c r="AH39" s="31"/>
      <c r="AI39" s="14"/>
      <c r="AJ39" s="31"/>
      <c r="AK39" s="26"/>
      <c r="AL39" s="31"/>
      <c r="AM39" s="14"/>
      <c r="AN39" s="31">
        <v>20</v>
      </c>
      <c r="AO39" s="14">
        <f t="shared" si="14"/>
        <v>14.893617021276595</v>
      </c>
      <c r="AP39" s="31"/>
      <c r="AQ39" s="26"/>
      <c r="AR39" s="31"/>
      <c r="AS39" s="26"/>
      <c r="AT39" s="31"/>
      <c r="AU39" s="26"/>
      <c r="AV39" s="43">
        <f t="shared" si="21"/>
        <v>14.893617021276595</v>
      </c>
      <c r="AW39" s="46">
        <f t="shared" si="22"/>
        <v>150.22966861492333</v>
      </c>
    </row>
    <row r="40" spans="1:49" x14ac:dyDescent="0.25">
      <c r="A40" s="3">
        <v>36</v>
      </c>
      <c r="B40" s="1" t="s">
        <v>44</v>
      </c>
      <c r="C40" s="1" t="s">
        <v>53</v>
      </c>
      <c r="D40" s="1">
        <v>2003</v>
      </c>
      <c r="E40" s="1" t="s">
        <v>450</v>
      </c>
      <c r="F40" s="2"/>
      <c r="G40" s="2"/>
      <c r="H40" s="38"/>
      <c r="I40" s="38"/>
      <c r="J40" s="38"/>
      <c r="K40" s="38"/>
      <c r="L40" s="14">
        <v>0</v>
      </c>
      <c r="M40" s="14">
        <v>0</v>
      </c>
      <c r="N40" s="14">
        <v>0</v>
      </c>
      <c r="O40" s="14">
        <v>0</v>
      </c>
      <c r="P40" s="14">
        <f t="shared" si="15"/>
        <v>0</v>
      </c>
      <c r="Q40" s="14">
        <f t="shared" si="16"/>
        <v>0</v>
      </c>
      <c r="R40" s="41">
        <f t="shared" si="17"/>
        <v>0</v>
      </c>
      <c r="S40" s="32">
        <v>25</v>
      </c>
      <c r="T40" s="38"/>
      <c r="U40" s="38">
        <v>33</v>
      </c>
      <c r="V40" s="31"/>
      <c r="W40" s="26">
        <f>100-(S40*$W$89)+$W$89</f>
        <v>54.716981132075468</v>
      </c>
      <c r="X40" s="26">
        <v>0</v>
      </c>
      <c r="Y40" s="26">
        <f t="shared" si="6"/>
        <v>33.333333333333336</v>
      </c>
      <c r="Z40" s="26">
        <f t="shared" si="18"/>
        <v>0</v>
      </c>
      <c r="AA40" s="41">
        <f t="shared" si="19"/>
        <v>88.050314465408803</v>
      </c>
      <c r="AB40" s="51">
        <v>46</v>
      </c>
      <c r="AC40" s="67">
        <f t="shared" si="9"/>
        <v>35.593220338983059</v>
      </c>
      <c r="AD40" s="67"/>
      <c r="AE40" s="67">
        <f t="shared" si="20"/>
        <v>0</v>
      </c>
      <c r="AF40" s="32"/>
      <c r="AG40" s="26"/>
      <c r="AH40" s="31"/>
      <c r="AI40" s="14"/>
      <c r="AJ40" s="31"/>
      <c r="AK40" s="26"/>
      <c r="AL40" s="31"/>
      <c r="AM40" s="14"/>
      <c r="AN40" s="31">
        <v>17</v>
      </c>
      <c r="AO40" s="14">
        <f t="shared" si="14"/>
        <v>16.48936170212766</v>
      </c>
      <c r="AP40" s="31"/>
      <c r="AQ40" s="14"/>
      <c r="AR40" s="31"/>
      <c r="AS40" s="26"/>
      <c r="AT40" s="31"/>
      <c r="AU40" s="26"/>
      <c r="AV40" s="43">
        <f t="shared" si="21"/>
        <v>16.48936170212766</v>
      </c>
      <c r="AW40" s="46">
        <f t="shared" si="22"/>
        <v>140.13289650651953</v>
      </c>
    </row>
    <row r="41" spans="1:49" x14ac:dyDescent="0.25">
      <c r="A41" s="3">
        <v>37</v>
      </c>
      <c r="B41" s="1" t="s">
        <v>45</v>
      </c>
      <c r="C41" s="1" t="s">
        <v>53</v>
      </c>
      <c r="D41" s="1">
        <v>2002</v>
      </c>
      <c r="E41" s="1" t="s">
        <v>42</v>
      </c>
      <c r="F41" s="2"/>
      <c r="G41" s="2"/>
      <c r="H41" s="38"/>
      <c r="I41" s="38">
        <v>35</v>
      </c>
      <c r="J41" s="38"/>
      <c r="K41" s="38"/>
      <c r="L41" s="14">
        <v>0</v>
      </c>
      <c r="M41" s="14">
        <v>0</v>
      </c>
      <c r="N41" s="14">
        <v>0</v>
      </c>
      <c r="O41" s="14">
        <f>50-(I41*$O$89)+$O$89</f>
        <v>21.186440677966104</v>
      </c>
      <c r="P41" s="14">
        <f t="shared" si="15"/>
        <v>0</v>
      </c>
      <c r="Q41" s="14">
        <f t="shared" si="16"/>
        <v>0</v>
      </c>
      <c r="R41" s="41">
        <f t="shared" si="17"/>
        <v>21.186440677966104</v>
      </c>
      <c r="S41" s="32">
        <v>24</v>
      </c>
      <c r="T41" s="38">
        <v>37</v>
      </c>
      <c r="U41" s="38"/>
      <c r="V41" s="48"/>
      <c r="W41" s="26">
        <f>100-(S41*$W$89)+$W$89</f>
        <v>56.60377358490566</v>
      </c>
      <c r="X41" s="26">
        <f>100-(T41*$X$89)+$X$89</f>
        <v>24.999999999999989</v>
      </c>
      <c r="Y41" s="26">
        <v>0</v>
      </c>
      <c r="Z41" s="26">
        <f t="shared" si="18"/>
        <v>0</v>
      </c>
      <c r="AA41" s="41">
        <f t="shared" si="19"/>
        <v>81.603773584905653</v>
      </c>
      <c r="AB41" s="51">
        <v>48</v>
      </c>
      <c r="AC41" s="67">
        <f t="shared" si="9"/>
        <v>30.508474576271198</v>
      </c>
      <c r="AD41" s="67"/>
      <c r="AE41" s="67">
        <f t="shared" si="20"/>
        <v>0</v>
      </c>
      <c r="AF41" s="32"/>
      <c r="AG41" s="26"/>
      <c r="AH41" s="31"/>
      <c r="AI41" s="14"/>
      <c r="AJ41" s="31"/>
      <c r="AK41" s="26"/>
      <c r="AL41" s="31"/>
      <c r="AM41" s="14"/>
      <c r="AN41" s="31">
        <v>37</v>
      </c>
      <c r="AO41" s="14">
        <f t="shared" si="14"/>
        <v>5.8510638297872326</v>
      </c>
      <c r="AP41" s="31"/>
      <c r="AQ41" s="26"/>
      <c r="AR41" s="31"/>
      <c r="AS41" s="26"/>
      <c r="AT41" s="31"/>
      <c r="AU41" s="26"/>
      <c r="AV41" s="43">
        <f t="shared" si="21"/>
        <v>5.8510638297872326</v>
      </c>
      <c r="AW41" s="46">
        <f t="shared" si="22"/>
        <v>139.14975266893018</v>
      </c>
    </row>
    <row r="42" spans="1:49" x14ac:dyDescent="0.25">
      <c r="A42" s="3">
        <v>38</v>
      </c>
      <c r="B42" s="23" t="s">
        <v>47</v>
      </c>
      <c r="C42" s="1" t="s">
        <v>53</v>
      </c>
      <c r="D42" s="23">
        <v>2003</v>
      </c>
      <c r="E42" s="22" t="s">
        <v>8</v>
      </c>
      <c r="F42" s="2"/>
      <c r="G42" s="2"/>
      <c r="H42" s="38">
        <v>21</v>
      </c>
      <c r="I42" s="38">
        <v>26</v>
      </c>
      <c r="J42" s="38"/>
      <c r="K42" s="38"/>
      <c r="L42" s="14">
        <v>0</v>
      </c>
      <c r="M42" s="14">
        <v>0</v>
      </c>
      <c r="N42" s="14">
        <f>50-(H42*$N$89)+$N$89</f>
        <v>8.3333333333333339</v>
      </c>
      <c r="O42" s="14">
        <f>50-(I42*$O$89)+$O$89</f>
        <v>28.8135593220339</v>
      </c>
      <c r="P42" s="14">
        <f t="shared" si="15"/>
        <v>0</v>
      </c>
      <c r="Q42" s="14">
        <f t="shared" si="16"/>
        <v>0</v>
      </c>
      <c r="R42" s="41">
        <f t="shared" si="17"/>
        <v>28.8135593220339</v>
      </c>
      <c r="S42" s="32">
        <v>37</v>
      </c>
      <c r="T42" s="38">
        <v>34</v>
      </c>
      <c r="U42" s="38">
        <v>40</v>
      </c>
      <c r="V42" s="48"/>
      <c r="W42" s="26">
        <f>100-(S42*$W$89)+$W$89</f>
        <v>32.075471698113198</v>
      </c>
      <c r="X42" s="26">
        <f>100-(T42*$X$89)+$X$89</f>
        <v>31.249999999999989</v>
      </c>
      <c r="Y42" s="26">
        <f>100-(U42*$Y$89)+$Y$89</f>
        <v>18.749999999999989</v>
      </c>
      <c r="Z42" s="26">
        <f t="shared" si="18"/>
        <v>0</v>
      </c>
      <c r="AA42" s="41">
        <f t="shared" si="19"/>
        <v>63.325471698113191</v>
      </c>
      <c r="AB42" s="51">
        <v>45</v>
      </c>
      <c r="AC42" s="67">
        <f t="shared" si="9"/>
        <v>38.13559322033899</v>
      </c>
      <c r="AD42" s="67"/>
      <c r="AE42" s="67">
        <f t="shared" si="20"/>
        <v>0</v>
      </c>
      <c r="AF42" s="32"/>
      <c r="AG42" s="26"/>
      <c r="AH42" s="31"/>
      <c r="AI42" s="14"/>
      <c r="AJ42" s="31"/>
      <c r="AK42" s="26"/>
      <c r="AL42" s="31"/>
      <c r="AM42" s="14"/>
      <c r="AN42" s="31">
        <v>34</v>
      </c>
      <c r="AO42" s="14">
        <f t="shared" si="14"/>
        <v>7.4468085106382986</v>
      </c>
      <c r="AP42" s="31"/>
      <c r="AQ42" s="26"/>
      <c r="AR42" s="31"/>
      <c r="AS42" s="26"/>
      <c r="AT42" s="31"/>
      <c r="AU42" s="26"/>
      <c r="AV42" s="43">
        <f t="shared" si="21"/>
        <v>7.4468085106382986</v>
      </c>
      <c r="AW42" s="46">
        <f t="shared" si="22"/>
        <v>137.72143275112438</v>
      </c>
    </row>
    <row r="43" spans="1:49" x14ac:dyDescent="0.25">
      <c r="A43" s="3">
        <v>39</v>
      </c>
      <c r="B43" s="1" t="s">
        <v>189</v>
      </c>
      <c r="C43" s="1" t="s">
        <v>53</v>
      </c>
      <c r="D43" s="1">
        <v>2004</v>
      </c>
      <c r="E43" s="1" t="s">
        <v>77</v>
      </c>
      <c r="F43" s="60"/>
      <c r="G43" s="2"/>
      <c r="H43" s="38">
        <v>14</v>
      </c>
      <c r="I43" s="38"/>
      <c r="J43" s="38"/>
      <c r="K43" s="38"/>
      <c r="L43" s="14">
        <v>0</v>
      </c>
      <c r="M43" s="14">
        <v>0</v>
      </c>
      <c r="N43" s="14">
        <f>50-(H43*$N$89)+$N$89</f>
        <v>22.916666666666664</v>
      </c>
      <c r="O43" s="14">
        <v>0</v>
      </c>
      <c r="P43" s="14">
        <f t="shared" si="15"/>
        <v>0</v>
      </c>
      <c r="Q43" s="14">
        <f t="shared" si="16"/>
        <v>0</v>
      </c>
      <c r="R43" s="41">
        <f t="shared" si="17"/>
        <v>22.916666666666664</v>
      </c>
      <c r="S43" s="32"/>
      <c r="T43" s="38"/>
      <c r="U43" s="38"/>
      <c r="V43" s="31"/>
      <c r="W43" s="26">
        <v>0</v>
      </c>
      <c r="X43" s="26">
        <v>0</v>
      </c>
      <c r="Y43" s="26">
        <v>0</v>
      </c>
      <c r="Z43" s="26">
        <f t="shared" si="18"/>
        <v>0</v>
      </c>
      <c r="AA43" s="41">
        <f t="shared" si="19"/>
        <v>0</v>
      </c>
      <c r="AB43" s="51">
        <v>22</v>
      </c>
      <c r="AC43" s="67">
        <f t="shared" si="9"/>
        <v>96.610169491525426</v>
      </c>
      <c r="AD43" s="67"/>
      <c r="AE43" s="67">
        <f t="shared" si="20"/>
        <v>0</v>
      </c>
      <c r="AF43" s="32"/>
      <c r="AG43" s="26"/>
      <c r="AH43" s="31"/>
      <c r="AI43" s="14"/>
      <c r="AJ43" s="31"/>
      <c r="AK43" s="26"/>
      <c r="AL43" s="31"/>
      <c r="AM43" s="14"/>
      <c r="AN43" s="31">
        <v>18</v>
      </c>
      <c r="AO43" s="14">
        <f t="shared" si="14"/>
        <v>15.957446808510639</v>
      </c>
      <c r="AP43" s="31"/>
      <c r="AQ43" s="26"/>
      <c r="AR43" s="31">
        <v>5</v>
      </c>
      <c r="AS43" s="26">
        <f>25-(AR43*$AS$89)+$AS$89</f>
        <v>16.666666666666664</v>
      </c>
      <c r="AT43" s="31"/>
      <c r="AU43" s="26"/>
      <c r="AV43" s="43">
        <f t="shared" si="21"/>
        <v>16.666666666666664</v>
      </c>
      <c r="AW43" s="46">
        <f t="shared" si="22"/>
        <v>136.19350282485874</v>
      </c>
    </row>
    <row r="44" spans="1:49" x14ac:dyDescent="0.25">
      <c r="A44" s="3">
        <v>40</v>
      </c>
      <c r="B44" s="22" t="s">
        <v>178</v>
      </c>
      <c r="C44" s="22" t="s">
        <v>53</v>
      </c>
      <c r="D44" s="22">
        <v>2004</v>
      </c>
      <c r="E44" s="22" t="s">
        <v>179</v>
      </c>
      <c r="F44" s="2"/>
      <c r="G44" s="2"/>
      <c r="H44" s="38"/>
      <c r="I44" s="38"/>
      <c r="J44" s="38"/>
      <c r="K44" s="38"/>
      <c r="L44" s="14">
        <v>0</v>
      </c>
      <c r="M44" s="14">
        <v>0</v>
      </c>
      <c r="N44" s="14">
        <v>0</v>
      </c>
      <c r="O44" s="14">
        <v>0</v>
      </c>
      <c r="P44" s="14">
        <f t="shared" si="15"/>
        <v>0</v>
      </c>
      <c r="Q44" s="14">
        <f t="shared" si="16"/>
        <v>0</v>
      </c>
      <c r="R44" s="41">
        <f t="shared" si="17"/>
        <v>0</v>
      </c>
      <c r="S44" s="32"/>
      <c r="T44" s="38">
        <v>27</v>
      </c>
      <c r="U44" s="38"/>
      <c r="V44" s="48"/>
      <c r="W44" s="26">
        <v>0</v>
      </c>
      <c r="X44" s="26">
        <f>100-(T44*$X$89)+$X$89</f>
        <v>45.833333333333329</v>
      </c>
      <c r="Y44" s="26">
        <v>0</v>
      </c>
      <c r="Z44" s="26">
        <f t="shared" si="18"/>
        <v>0</v>
      </c>
      <c r="AA44" s="41">
        <f t="shared" si="19"/>
        <v>45.833333333333329</v>
      </c>
      <c r="AB44" s="51">
        <v>28</v>
      </c>
      <c r="AC44" s="67">
        <f t="shared" si="9"/>
        <v>81.355932203389827</v>
      </c>
      <c r="AD44" s="67"/>
      <c r="AE44" s="67">
        <f t="shared" si="20"/>
        <v>0</v>
      </c>
      <c r="AF44" s="32"/>
      <c r="AG44" s="26"/>
      <c r="AH44" s="31"/>
      <c r="AI44" s="14"/>
      <c r="AJ44" s="31"/>
      <c r="AK44" s="26"/>
      <c r="AL44" s="31"/>
      <c r="AM44" s="14"/>
      <c r="AN44" s="31">
        <v>40</v>
      </c>
      <c r="AO44" s="14">
        <f t="shared" si="14"/>
        <v>4.2553191489361701</v>
      </c>
      <c r="AP44" s="31"/>
      <c r="AQ44" s="26"/>
      <c r="AR44" s="31"/>
      <c r="AS44" s="26"/>
      <c r="AT44" s="31"/>
      <c r="AU44" s="26"/>
      <c r="AV44" s="43">
        <f t="shared" si="21"/>
        <v>4.2553191489361701</v>
      </c>
      <c r="AW44" s="46">
        <f t="shared" si="22"/>
        <v>131.44458468565932</v>
      </c>
    </row>
    <row r="45" spans="1:49" x14ac:dyDescent="0.25">
      <c r="A45" s="3">
        <v>41</v>
      </c>
      <c r="B45" s="22" t="s">
        <v>168</v>
      </c>
      <c r="C45" s="22" t="s">
        <v>53</v>
      </c>
      <c r="D45" s="22">
        <v>2004</v>
      </c>
      <c r="E45" s="22" t="s">
        <v>10</v>
      </c>
      <c r="F45" s="2">
        <v>5</v>
      </c>
      <c r="G45" s="2"/>
      <c r="H45" s="38"/>
      <c r="I45" s="38">
        <v>42</v>
      </c>
      <c r="J45" s="38"/>
      <c r="K45" s="38"/>
      <c r="L45" s="14">
        <f>50-(F45*$L$89)+$L$89</f>
        <v>39.473684210526315</v>
      </c>
      <c r="M45" s="14">
        <v>0</v>
      </c>
      <c r="N45" s="14">
        <v>0</v>
      </c>
      <c r="O45" s="14">
        <f>50-(I45*$O$89)+$O$89</f>
        <v>15.254237288135592</v>
      </c>
      <c r="P45" s="14">
        <f t="shared" si="15"/>
        <v>0</v>
      </c>
      <c r="Q45" s="14">
        <f t="shared" si="16"/>
        <v>0</v>
      </c>
      <c r="R45" s="41">
        <f t="shared" si="17"/>
        <v>39.473684210526315</v>
      </c>
      <c r="S45" s="32">
        <v>50</v>
      </c>
      <c r="T45" s="38"/>
      <c r="U45" s="38"/>
      <c r="V45" s="48"/>
      <c r="W45" s="26">
        <f>100-(S45*$W$89)+$W$89</f>
        <v>7.547169811320753</v>
      </c>
      <c r="X45" s="26">
        <v>0</v>
      </c>
      <c r="Y45" s="26">
        <v>0</v>
      </c>
      <c r="Z45" s="26">
        <f t="shared" si="18"/>
        <v>0</v>
      </c>
      <c r="AA45" s="41">
        <f t="shared" si="19"/>
        <v>7.547169811320753</v>
      </c>
      <c r="AB45" s="51">
        <v>33</v>
      </c>
      <c r="AC45" s="67">
        <f t="shared" si="9"/>
        <v>68.644067796610173</v>
      </c>
      <c r="AD45" s="67"/>
      <c r="AE45" s="67">
        <f t="shared" si="20"/>
        <v>0</v>
      </c>
      <c r="AF45" s="32"/>
      <c r="AG45" s="26"/>
      <c r="AH45" s="31"/>
      <c r="AI45" s="14"/>
      <c r="AJ45" s="31"/>
      <c r="AK45" s="26"/>
      <c r="AL45" s="31"/>
      <c r="AM45" s="14"/>
      <c r="AN45" s="31">
        <v>26</v>
      </c>
      <c r="AO45" s="14">
        <f t="shared" si="14"/>
        <v>11.702127659574469</v>
      </c>
      <c r="AP45" s="31"/>
      <c r="AQ45" s="26"/>
      <c r="AR45" s="31"/>
      <c r="AS45" s="26"/>
      <c r="AT45" s="31"/>
      <c r="AU45" s="26"/>
      <c r="AV45" s="43">
        <f t="shared" si="21"/>
        <v>11.702127659574469</v>
      </c>
      <c r="AW45" s="46">
        <f t="shared" si="22"/>
        <v>127.36704947803172</v>
      </c>
    </row>
    <row r="46" spans="1:49" x14ac:dyDescent="0.25">
      <c r="A46" s="3">
        <v>42</v>
      </c>
      <c r="B46" s="22" t="s">
        <v>169</v>
      </c>
      <c r="C46" s="22" t="s">
        <v>53</v>
      </c>
      <c r="D46" s="22">
        <v>2003</v>
      </c>
      <c r="E46" s="22" t="s">
        <v>243</v>
      </c>
      <c r="F46" s="2">
        <v>14</v>
      </c>
      <c r="G46" s="2">
        <v>8</v>
      </c>
      <c r="H46" s="38"/>
      <c r="I46" s="38">
        <v>39</v>
      </c>
      <c r="J46" s="38"/>
      <c r="K46" s="38"/>
      <c r="L46" s="14">
        <f>50-(F46*$L$89)+$L$89</f>
        <v>15.789473684210524</v>
      </c>
      <c r="M46" s="14">
        <f>50-(G46*$M$89)+$M$89</f>
        <v>26.666666666666664</v>
      </c>
      <c r="N46" s="14">
        <v>0</v>
      </c>
      <c r="O46" s="14">
        <f>50-(I46*$O$89)+$O$89</f>
        <v>17.79661016949153</v>
      </c>
      <c r="P46" s="14">
        <f t="shared" si="15"/>
        <v>0</v>
      </c>
      <c r="Q46" s="14">
        <f t="shared" si="16"/>
        <v>0</v>
      </c>
      <c r="R46" s="41">
        <f t="shared" si="17"/>
        <v>26.666666666666664</v>
      </c>
      <c r="S46" s="32">
        <v>42</v>
      </c>
      <c r="T46" s="38"/>
      <c r="U46" s="38"/>
      <c r="V46" s="48"/>
      <c r="W46" s="26">
        <f>100-(S46*$W$89)+$W$89</f>
        <v>22.641509433962266</v>
      </c>
      <c r="X46" s="26">
        <v>0</v>
      </c>
      <c r="Y46" s="26">
        <v>0</v>
      </c>
      <c r="Z46" s="26">
        <f t="shared" si="18"/>
        <v>0</v>
      </c>
      <c r="AA46" s="41">
        <f t="shared" si="19"/>
        <v>22.641509433962266</v>
      </c>
      <c r="AB46" s="51">
        <v>36</v>
      </c>
      <c r="AC46" s="67">
        <f t="shared" si="9"/>
        <v>61.016949152542381</v>
      </c>
      <c r="AD46" s="67"/>
      <c r="AE46" s="67">
        <f t="shared" si="20"/>
        <v>0</v>
      </c>
      <c r="AF46" s="32">
        <v>10</v>
      </c>
      <c r="AG46" s="26">
        <f>25-(AF46*$AG$89)+$AG$89</f>
        <v>7.6923076923076934</v>
      </c>
      <c r="AH46" s="31">
        <v>6</v>
      </c>
      <c r="AI46" s="14">
        <f>25-(AH46*$AI$89)+$AI$89</f>
        <v>15.384615384615385</v>
      </c>
      <c r="AJ46" s="31">
        <v>6</v>
      </c>
      <c r="AK46" s="14">
        <f>25-(AJ46*$AK$89)+$AK$89</f>
        <v>15.384615384615385</v>
      </c>
      <c r="AL46" s="31"/>
      <c r="AM46" s="14"/>
      <c r="AN46" s="31">
        <v>30</v>
      </c>
      <c r="AO46" s="14">
        <f t="shared" si="14"/>
        <v>9.5744680851063819</v>
      </c>
      <c r="AP46" s="31"/>
      <c r="AQ46" s="26"/>
      <c r="AR46" s="31"/>
      <c r="AS46" s="26"/>
      <c r="AT46" s="31"/>
      <c r="AU46" s="26"/>
      <c r="AV46" s="43">
        <f t="shared" si="21"/>
        <v>15.384615384615385</v>
      </c>
      <c r="AW46" s="46">
        <f t="shared" si="22"/>
        <v>125.70974063778669</v>
      </c>
    </row>
    <row r="47" spans="1:49" x14ac:dyDescent="0.25">
      <c r="A47" s="3">
        <v>43</v>
      </c>
      <c r="B47" s="73" t="s">
        <v>223</v>
      </c>
      <c r="C47" s="1" t="s">
        <v>53</v>
      </c>
      <c r="D47" s="1">
        <v>2003</v>
      </c>
      <c r="E47" s="1" t="s">
        <v>7</v>
      </c>
      <c r="F47" s="2"/>
      <c r="G47" s="2"/>
      <c r="H47" s="38"/>
      <c r="I47" s="38"/>
      <c r="J47" s="38"/>
      <c r="K47" s="38"/>
      <c r="L47" s="14">
        <v>0</v>
      </c>
      <c r="M47" s="14">
        <v>0</v>
      </c>
      <c r="N47" s="14">
        <v>0</v>
      </c>
      <c r="O47" s="14">
        <v>0</v>
      </c>
      <c r="P47" s="14">
        <f t="shared" si="15"/>
        <v>0</v>
      </c>
      <c r="Q47" s="14">
        <f t="shared" si="16"/>
        <v>0</v>
      </c>
      <c r="R47" s="41">
        <f t="shared" si="17"/>
        <v>0</v>
      </c>
      <c r="S47" s="32"/>
      <c r="T47" s="38"/>
      <c r="U47" s="38"/>
      <c r="V47" s="48"/>
      <c r="W47" s="26">
        <v>0</v>
      </c>
      <c r="X47" s="26">
        <v>0</v>
      </c>
      <c r="Y47" s="26">
        <v>0</v>
      </c>
      <c r="Z47" s="26">
        <f t="shared" si="18"/>
        <v>0</v>
      </c>
      <c r="AA47" s="41">
        <f t="shared" si="19"/>
        <v>0</v>
      </c>
      <c r="AB47" s="51">
        <v>19</v>
      </c>
      <c r="AC47" s="67">
        <f t="shared" si="9"/>
        <v>104.23728813559322</v>
      </c>
      <c r="AD47" s="67"/>
      <c r="AE47" s="67">
        <f t="shared" si="20"/>
        <v>0</v>
      </c>
      <c r="AF47" s="32"/>
      <c r="AG47" s="26"/>
      <c r="AH47" s="31"/>
      <c r="AI47" s="14"/>
      <c r="AJ47" s="31"/>
      <c r="AK47" s="26"/>
      <c r="AL47" s="31"/>
      <c r="AM47" s="14"/>
      <c r="AN47" s="31">
        <v>10</v>
      </c>
      <c r="AO47" s="14">
        <f t="shared" si="14"/>
        <v>20.212765957446809</v>
      </c>
      <c r="AP47" s="31">
        <v>10</v>
      </c>
      <c r="AQ47" s="26">
        <f>25-(AP47*$AQ$89)+$AQ$89</f>
        <v>16.964285714285712</v>
      </c>
      <c r="AR47" s="31"/>
      <c r="AS47" s="26"/>
      <c r="AT47" s="31"/>
      <c r="AU47" s="26"/>
      <c r="AV47" s="43">
        <f t="shared" si="21"/>
        <v>20.212765957446809</v>
      </c>
      <c r="AW47" s="46">
        <f t="shared" si="22"/>
        <v>124.45005409304002</v>
      </c>
    </row>
    <row r="48" spans="1:49" x14ac:dyDescent="0.25">
      <c r="A48" s="3">
        <v>44</v>
      </c>
      <c r="B48" s="1" t="s">
        <v>43</v>
      </c>
      <c r="C48" s="1" t="s">
        <v>53</v>
      </c>
      <c r="D48" s="1">
        <v>2002</v>
      </c>
      <c r="E48" s="1" t="s">
        <v>11</v>
      </c>
      <c r="F48" s="2"/>
      <c r="G48" s="2"/>
      <c r="H48" s="38"/>
      <c r="I48" s="38"/>
      <c r="J48" s="38"/>
      <c r="K48" s="38"/>
      <c r="L48" s="14">
        <v>0</v>
      </c>
      <c r="M48" s="14">
        <v>0</v>
      </c>
      <c r="N48" s="14">
        <v>0</v>
      </c>
      <c r="O48" s="14">
        <v>0</v>
      </c>
      <c r="P48" s="14">
        <f t="shared" si="15"/>
        <v>0</v>
      </c>
      <c r="Q48" s="14">
        <f t="shared" si="16"/>
        <v>0</v>
      </c>
      <c r="R48" s="41">
        <f t="shared" si="17"/>
        <v>0</v>
      </c>
      <c r="S48" s="32">
        <v>18</v>
      </c>
      <c r="T48" s="38">
        <v>23</v>
      </c>
      <c r="U48" s="38"/>
      <c r="V48" s="48"/>
      <c r="W48" s="26">
        <f t="shared" ref="W48:W53" si="23">100-(S48*$W$89)+$W$89</f>
        <v>67.924528301886795</v>
      </c>
      <c r="X48" s="26">
        <f>100-(T48*$X$89)+$X$89</f>
        <v>54.166666666666664</v>
      </c>
      <c r="Y48" s="26">
        <v>0</v>
      </c>
      <c r="Z48" s="26">
        <f t="shared" si="18"/>
        <v>0</v>
      </c>
      <c r="AA48" s="41">
        <f t="shared" si="19"/>
        <v>122.09119496855345</v>
      </c>
      <c r="AB48" s="51"/>
      <c r="AC48" s="67">
        <v>0</v>
      </c>
      <c r="AD48" s="67"/>
      <c r="AE48" s="67">
        <f t="shared" si="20"/>
        <v>0</v>
      </c>
      <c r="AF48" s="32"/>
      <c r="AG48" s="26"/>
      <c r="AH48" s="31"/>
      <c r="AI48" s="14"/>
      <c r="AJ48" s="31"/>
      <c r="AK48" s="26"/>
      <c r="AL48" s="31"/>
      <c r="AM48" s="14"/>
      <c r="AN48" s="31"/>
      <c r="AO48" s="14"/>
      <c r="AP48" s="31"/>
      <c r="AQ48" s="26"/>
      <c r="AR48" s="31"/>
      <c r="AS48" s="26"/>
      <c r="AT48" s="31"/>
      <c r="AU48" s="26"/>
      <c r="AV48" s="43">
        <f t="shared" si="21"/>
        <v>0</v>
      </c>
      <c r="AW48" s="46">
        <f t="shared" si="22"/>
        <v>122.09119496855345</v>
      </c>
    </row>
    <row r="49" spans="1:49" x14ac:dyDescent="0.25">
      <c r="A49" s="3">
        <v>45</v>
      </c>
      <c r="B49" s="22" t="s">
        <v>175</v>
      </c>
      <c r="C49" s="22" t="s">
        <v>53</v>
      </c>
      <c r="D49" s="22">
        <v>2002</v>
      </c>
      <c r="E49" s="22" t="s">
        <v>372</v>
      </c>
      <c r="F49" s="2"/>
      <c r="G49" s="2"/>
      <c r="H49" s="38"/>
      <c r="I49" s="38"/>
      <c r="J49" s="38"/>
      <c r="K49" s="38"/>
      <c r="L49" s="14">
        <v>0</v>
      </c>
      <c r="M49" s="14">
        <v>0</v>
      </c>
      <c r="N49" s="14">
        <v>0</v>
      </c>
      <c r="O49" s="14">
        <v>0</v>
      </c>
      <c r="P49" s="14">
        <f t="shared" si="15"/>
        <v>0</v>
      </c>
      <c r="Q49" s="14">
        <f t="shared" si="16"/>
        <v>0</v>
      </c>
      <c r="R49" s="41">
        <f t="shared" si="17"/>
        <v>0</v>
      </c>
      <c r="S49" s="32">
        <v>34</v>
      </c>
      <c r="T49" s="38">
        <v>33</v>
      </c>
      <c r="U49" s="38"/>
      <c r="V49" s="48"/>
      <c r="W49" s="26">
        <f t="shared" si="23"/>
        <v>37.735849056603776</v>
      </c>
      <c r="X49" s="26">
        <f>100-(T49*$X$89)+$X$89</f>
        <v>33.333333333333336</v>
      </c>
      <c r="Y49" s="26">
        <v>0</v>
      </c>
      <c r="Z49" s="26">
        <f t="shared" si="18"/>
        <v>0</v>
      </c>
      <c r="AA49" s="41">
        <f t="shared" si="19"/>
        <v>71.069182389937112</v>
      </c>
      <c r="AB49" s="51">
        <v>40</v>
      </c>
      <c r="AC49" s="67">
        <f>150-(AB49*$AC$89)+$AC$89</f>
        <v>50.847457627118644</v>
      </c>
      <c r="AD49" s="67"/>
      <c r="AE49" s="67">
        <f t="shared" si="20"/>
        <v>0</v>
      </c>
      <c r="AF49" s="32"/>
      <c r="AG49" s="26"/>
      <c r="AH49" s="31"/>
      <c r="AI49" s="14"/>
      <c r="AJ49" s="31"/>
      <c r="AK49" s="26"/>
      <c r="AL49" s="31"/>
      <c r="AM49" s="14"/>
      <c r="AN49" s="31"/>
      <c r="AO49" s="14"/>
      <c r="AP49" s="31"/>
      <c r="AQ49" s="26"/>
      <c r="AR49" s="31"/>
      <c r="AS49" s="26"/>
      <c r="AT49" s="31"/>
      <c r="AU49" s="26"/>
      <c r="AV49" s="43">
        <f t="shared" si="21"/>
        <v>0</v>
      </c>
      <c r="AW49" s="46">
        <f t="shared" si="22"/>
        <v>121.91664001705576</v>
      </c>
    </row>
    <row r="50" spans="1:49" x14ac:dyDescent="0.25">
      <c r="A50" s="3">
        <v>46</v>
      </c>
      <c r="B50" s="1" t="s">
        <v>34</v>
      </c>
      <c r="C50" s="1" t="s">
        <v>53</v>
      </c>
      <c r="D50" s="1">
        <v>2002</v>
      </c>
      <c r="E50" s="1" t="s">
        <v>121</v>
      </c>
      <c r="F50" s="59">
        <v>12</v>
      </c>
      <c r="G50" s="2"/>
      <c r="H50" s="38"/>
      <c r="I50" s="38">
        <v>32</v>
      </c>
      <c r="J50" s="38"/>
      <c r="K50" s="38"/>
      <c r="L50" s="14">
        <f>50-(F50*$L$89)+$L$89</f>
        <v>21.052631578947366</v>
      </c>
      <c r="M50" s="14">
        <v>0</v>
      </c>
      <c r="N50" s="14">
        <v>0</v>
      </c>
      <c r="O50" s="14">
        <f>50-(I50*$O$89)+$O$89</f>
        <v>23.728813559322035</v>
      </c>
      <c r="P50" s="14">
        <f t="shared" si="15"/>
        <v>0</v>
      </c>
      <c r="Q50" s="14">
        <f t="shared" si="16"/>
        <v>0</v>
      </c>
      <c r="R50" s="41">
        <f t="shared" si="17"/>
        <v>23.728813559322035</v>
      </c>
      <c r="S50" s="32">
        <v>44</v>
      </c>
      <c r="T50" s="38">
        <v>40</v>
      </c>
      <c r="U50" s="38"/>
      <c r="V50" s="31"/>
      <c r="W50" s="26">
        <f t="shared" si="23"/>
        <v>18.867924528301881</v>
      </c>
      <c r="X50" s="26">
        <f>100-(T50*$X$89)+$X$89</f>
        <v>18.749999999999989</v>
      </c>
      <c r="Y50" s="26">
        <v>0</v>
      </c>
      <c r="Z50" s="26">
        <f t="shared" si="18"/>
        <v>0</v>
      </c>
      <c r="AA50" s="41">
        <f t="shared" si="19"/>
        <v>37.61792452830187</v>
      </c>
      <c r="AB50" s="51">
        <v>42</v>
      </c>
      <c r="AC50" s="67">
        <f>150-(AB50*$AC$89)+$AC$89</f>
        <v>45.762711864406782</v>
      </c>
      <c r="AD50" s="67"/>
      <c r="AE50" s="67">
        <f t="shared" si="20"/>
        <v>0</v>
      </c>
      <c r="AF50" s="32">
        <v>9</v>
      </c>
      <c r="AG50" s="26">
        <f>25-(AF50*$AG$89)+$AG$89</f>
        <v>9.6153846153846168</v>
      </c>
      <c r="AH50" s="31"/>
      <c r="AI50" s="14"/>
      <c r="AJ50" s="31">
        <v>8</v>
      </c>
      <c r="AK50" s="14">
        <f>25-(AJ50*$AK$89)+$AK$89</f>
        <v>11.538461538461538</v>
      </c>
      <c r="AL50" s="31"/>
      <c r="AM50" s="14"/>
      <c r="AN50" s="31">
        <v>29</v>
      </c>
      <c r="AO50" s="14">
        <f>25-(AN50*$AO$89)+$AO$89</f>
        <v>10.106382978723405</v>
      </c>
      <c r="AP50" s="31"/>
      <c r="AQ50" s="26"/>
      <c r="AR50" s="31"/>
      <c r="AS50" s="26"/>
      <c r="AT50" s="31"/>
      <c r="AU50" s="26"/>
      <c r="AV50" s="43">
        <f t="shared" si="21"/>
        <v>11.538461538461538</v>
      </c>
      <c r="AW50" s="46">
        <f t="shared" si="22"/>
        <v>118.64791149049222</v>
      </c>
    </row>
    <row r="51" spans="1:49" x14ac:dyDescent="0.25">
      <c r="A51" s="3">
        <v>47</v>
      </c>
      <c r="B51" s="22" t="s">
        <v>162</v>
      </c>
      <c r="C51" s="22" t="s">
        <v>53</v>
      </c>
      <c r="D51" s="22">
        <v>2003</v>
      </c>
      <c r="E51" s="22" t="s">
        <v>11</v>
      </c>
      <c r="F51" s="2"/>
      <c r="G51" s="2"/>
      <c r="H51" s="38"/>
      <c r="I51" s="38">
        <v>18</v>
      </c>
      <c r="J51" s="38"/>
      <c r="K51" s="38"/>
      <c r="L51" s="14">
        <v>0</v>
      </c>
      <c r="M51" s="14">
        <v>0</v>
      </c>
      <c r="N51" s="14">
        <v>0</v>
      </c>
      <c r="O51" s="14">
        <f>50-(I51*$O$89)+$O$89</f>
        <v>35.593220338983052</v>
      </c>
      <c r="P51" s="14">
        <f t="shared" si="15"/>
        <v>0</v>
      </c>
      <c r="Q51" s="14">
        <f t="shared" si="16"/>
        <v>0</v>
      </c>
      <c r="R51" s="41">
        <f t="shared" si="17"/>
        <v>35.593220338983052</v>
      </c>
      <c r="S51" s="32">
        <v>51</v>
      </c>
      <c r="T51" s="38"/>
      <c r="U51" s="38">
        <v>43</v>
      </c>
      <c r="V51" s="48"/>
      <c r="W51" s="26">
        <f t="shared" si="23"/>
        <v>5.6603773584905603</v>
      </c>
      <c r="X51" s="26">
        <v>0</v>
      </c>
      <c r="Y51" s="26">
        <f>100-(U51*$Y$89)+$Y$89</f>
        <v>12.499999999999991</v>
      </c>
      <c r="Z51" s="26">
        <f t="shared" si="18"/>
        <v>0</v>
      </c>
      <c r="AA51" s="41">
        <f t="shared" si="19"/>
        <v>18.16037735849055</v>
      </c>
      <c r="AB51" s="51">
        <v>43</v>
      </c>
      <c r="AC51" s="67">
        <f>150-(AB51*$AC$89)+$AC$89</f>
        <v>43.220338983050851</v>
      </c>
      <c r="AD51" s="67"/>
      <c r="AE51" s="67">
        <f t="shared" si="20"/>
        <v>0</v>
      </c>
      <c r="AF51" s="32"/>
      <c r="AG51" s="26"/>
      <c r="AH51" s="31"/>
      <c r="AI51" s="14"/>
      <c r="AJ51" s="31"/>
      <c r="AK51" s="26"/>
      <c r="AL51" s="31"/>
      <c r="AM51" s="14"/>
      <c r="AN51" s="31">
        <v>38</v>
      </c>
      <c r="AO51" s="14">
        <f>25-(AN51*$AO$89)+$AO$89</f>
        <v>5.3191489361702118</v>
      </c>
      <c r="AP51" s="31">
        <v>24</v>
      </c>
      <c r="AQ51" s="26">
        <f>25-(AP51*$AQ$89)+$AQ$89</f>
        <v>4.4642857142857126</v>
      </c>
      <c r="AR51" s="31"/>
      <c r="AS51" s="26"/>
      <c r="AT51" s="31"/>
      <c r="AU51" s="26"/>
      <c r="AV51" s="43">
        <f t="shared" si="21"/>
        <v>5.3191489361702118</v>
      </c>
      <c r="AW51" s="46">
        <f t="shared" si="22"/>
        <v>102.29308561669465</v>
      </c>
    </row>
    <row r="52" spans="1:49" x14ac:dyDescent="0.25">
      <c r="A52" s="3">
        <v>48</v>
      </c>
      <c r="B52" s="22" t="s">
        <v>157</v>
      </c>
      <c r="C52" s="22" t="s">
        <v>53</v>
      </c>
      <c r="D52" s="22">
        <v>2003</v>
      </c>
      <c r="E52" s="22" t="s">
        <v>158</v>
      </c>
      <c r="F52" s="2">
        <v>15</v>
      </c>
      <c r="G52" s="2"/>
      <c r="H52" s="38"/>
      <c r="I52" s="38"/>
      <c r="J52" s="38"/>
      <c r="K52" s="38"/>
      <c r="L52" s="14">
        <f>50-(F52*$L$89)+$L$89</f>
        <v>13.157894736842106</v>
      </c>
      <c r="M52" s="14">
        <v>0</v>
      </c>
      <c r="N52" s="14">
        <v>0</v>
      </c>
      <c r="O52" s="14">
        <v>0</v>
      </c>
      <c r="P52" s="14">
        <f t="shared" si="15"/>
        <v>0</v>
      </c>
      <c r="Q52" s="14">
        <f t="shared" si="16"/>
        <v>0</v>
      </c>
      <c r="R52" s="41">
        <f t="shared" si="17"/>
        <v>13.157894736842106</v>
      </c>
      <c r="S52" s="32">
        <v>33</v>
      </c>
      <c r="T52" s="38"/>
      <c r="U52" s="38">
        <v>31</v>
      </c>
      <c r="V52" s="48"/>
      <c r="W52" s="26">
        <f t="shared" si="23"/>
        <v>39.622641509433961</v>
      </c>
      <c r="X52" s="26">
        <v>0</v>
      </c>
      <c r="Y52" s="26">
        <f>100-(U52*$Y$89)+$Y$89</f>
        <v>37.499999999999993</v>
      </c>
      <c r="Z52" s="26">
        <f t="shared" si="18"/>
        <v>0</v>
      </c>
      <c r="AA52" s="41">
        <f t="shared" si="19"/>
        <v>77.122641509433947</v>
      </c>
      <c r="AB52" s="51"/>
      <c r="AC52" s="67">
        <v>0</v>
      </c>
      <c r="AD52" s="67"/>
      <c r="AE52" s="67">
        <f t="shared" si="20"/>
        <v>0</v>
      </c>
      <c r="AF52" s="32"/>
      <c r="AG52" s="26"/>
      <c r="AH52" s="31"/>
      <c r="AI52" s="14"/>
      <c r="AJ52" s="31"/>
      <c r="AK52" s="26"/>
      <c r="AL52" s="31"/>
      <c r="AM52" s="14"/>
      <c r="AN52" s="31"/>
      <c r="AO52" s="14"/>
      <c r="AP52" s="31"/>
      <c r="AQ52" s="26"/>
      <c r="AR52" s="31"/>
      <c r="AS52" s="26"/>
      <c r="AT52" s="31"/>
      <c r="AU52" s="26"/>
      <c r="AV52" s="43">
        <f t="shared" si="21"/>
        <v>0</v>
      </c>
      <c r="AW52" s="46">
        <f t="shared" si="22"/>
        <v>90.280536246276057</v>
      </c>
    </row>
    <row r="53" spans="1:49" x14ac:dyDescent="0.25">
      <c r="A53" s="3">
        <v>49</v>
      </c>
      <c r="B53" s="22" t="s">
        <v>163</v>
      </c>
      <c r="C53" s="22" t="s">
        <v>53</v>
      </c>
      <c r="D53" s="22">
        <v>2003</v>
      </c>
      <c r="E53" s="22" t="s">
        <v>31</v>
      </c>
      <c r="F53" s="2"/>
      <c r="G53" s="2"/>
      <c r="H53" s="38"/>
      <c r="I53" s="38">
        <v>21</v>
      </c>
      <c r="J53" s="38"/>
      <c r="K53" s="38"/>
      <c r="L53" s="14">
        <v>0</v>
      </c>
      <c r="M53" s="14">
        <v>0</v>
      </c>
      <c r="N53" s="14">
        <v>0</v>
      </c>
      <c r="O53" s="14">
        <f>50-(I53*$O$89)+$O$89</f>
        <v>33.050847457627114</v>
      </c>
      <c r="P53" s="14">
        <f t="shared" si="15"/>
        <v>0</v>
      </c>
      <c r="Q53" s="14">
        <f t="shared" si="16"/>
        <v>0</v>
      </c>
      <c r="R53" s="41">
        <f t="shared" si="17"/>
        <v>33.050847457627114</v>
      </c>
      <c r="S53" s="32">
        <v>45</v>
      </c>
      <c r="T53" s="38"/>
      <c r="U53" s="38">
        <v>45</v>
      </c>
      <c r="V53" s="48"/>
      <c r="W53" s="26">
        <f t="shared" si="23"/>
        <v>16.981132075471702</v>
      </c>
      <c r="X53" s="26">
        <v>0</v>
      </c>
      <c r="Y53" s="26">
        <f>100-(U53*$Y$89)+$Y$89</f>
        <v>8.3333333333333339</v>
      </c>
      <c r="Z53" s="26">
        <f t="shared" si="18"/>
        <v>0</v>
      </c>
      <c r="AA53" s="41">
        <f t="shared" si="19"/>
        <v>25.314465408805034</v>
      </c>
      <c r="AB53" s="51">
        <v>50</v>
      </c>
      <c r="AC53" s="67">
        <f>150-(AB53*$AC$89)+$AC$89</f>
        <v>25.423728813559322</v>
      </c>
      <c r="AD53" s="67"/>
      <c r="AE53" s="67">
        <f t="shared" si="20"/>
        <v>0</v>
      </c>
      <c r="AF53" s="32"/>
      <c r="AG53" s="26"/>
      <c r="AH53" s="31"/>
      <c r="AI53" s="14"/>
      <c r="AJ53" s="31"/>
      <c r="AK53" s="26"/>
      <c r="AL53" s="31"/>
      <c r="AM53" s="14"/>
      <c r="AN53" s="31">
        <v>44</v>
      </c>
      <c r="AO53" s="14">
        <f>25-(AN53*$AO$89)+$AO$89</f>
        <v>2.1276595744680837</v>
      </c>
      <c r="AP53" s="31"/>
      <c r="AQ53" s="26"/>
      <c r="AR53" s="31"/>
      <c r="AS53" s="26"/>
      <c r="AT53" s="31"/>
      <c r="AU53" s="26"/>
      <c r="AV53" s="43">
        <f t="shared" si="21"/>
        <v>2.1276595744680837</v>
      </c>
      <c r="AW53" s="46">
        <f t="shared" si="22"/>
        <v>85.916701254459554</v>
      </c>
    </row>
    <row r="54" spans="1:49" x14ac:dyDescent="0.25">
      <c r="A54" s="3">
        <v>50</v>
      </c>
      <c r="B54" s="22" t="s">
        <v>180</v>
      </c>
      <c r="C54" s="22" t="s">
        <v>53</v>
      </c>
      <c r="D54" s="22">
        <v>2004</v>
      </c>
      <c r="E54" s="22" t="s">
        <v>232</v>
      </c>
      <c r="F54" s="2"/>
      <c r="G54" s="2"/>
      <c r="H54" s="38">
        <v>23</v>
      </c>
      <c r="I54" s="38"/>
      <c r="J54" s="38"/>
      <c r="K54" s="38"/>
      <c r="L54" s="14">
        <v>0</v>
      </c>
      <c r="M54" s="14">
        <v>0</v>
      </c>
      <c r="N54" s="14">
        <f>50-(H54*$N$89)+$N$89</f>
        <v>4.1666666666666625</v>
      </c>
      <c r="O54" s="14">
        <v>0</v>
      </c>
      <c r="P54" s="14">
        <f t="shared" si="15"/>
        <v>0</v>
      </c>
      <c r="Q54" s="14">
        <f t="shared" si="16"/>
        <v>0</v>
      </c>
      <c r="R54" s="41">
        <f t="shared" si="17"/>
        <v>4.1666666666666625</v>
      </c>
      <c r="S54" s="32"/>
      <c r="T54" s="38">
        <v>38</v>
      </c>
      <c r="U54" s="38"/>
      <c r="V54" s="48"/>
      <c r="W54" s="26">
        <v>0</v>
      </c>
      <c r="X54" s="26">
        <f>100-(T54*$X$89)+$X$89</f>
        <v>22.916666666666661</v>
      </c>
      <c r="Y54" s="26">
        <v>0</v>
      </c>
      <c r="Z54" s="26">
        <f t="shared" si="18"/>
        <v>0</v>
      </c>
      <c r="AA54" s="41">
        <f t="shared" si="19"/>
        <v>22.916666666666661</v>
      </c>
      <c r="AB54" s="51">
        <v>41</v>
      </c>
      <c r="AC54" s="67">
        <f>150-(AB54*$AC$89)+$AC$89</f>
        <v>48.305084745762713</v>
      </c>
      <c r="AD54" s="67"/>
      <c r="AE54" s="67">
        <f t="shared" si="20"/>
        <v>0</v>
      </c>
      <c r="AF54" s="32"/>
      <c r="AG54" s="26"/>
      <c r="AH54" s="31"/>
      <c r="AI54" s="14"/>
      <c r="AJ54" s="31"/>
      <c r="AK54" s="26"/>
      <c r="AL54" s="31"/>
      <c r="AM54" s="14"/>
      <c r="AN54" s="31"/>
      <c r="AO54" s="14"/>
      <c r="AP54" s="31"/>
      <c r="AQ54" s="26"/>
      <c r="AR54" s="31"/>
      <c r="AS54" s="26"/>
      <c r="AT54" s="31"/>
      <c r="AU54" s="26"/>
      <c r="AV54" s="43">
        <f t="shared" si="21"/>
        <v>0</v>
      </c>
      <c r="AW54" s="46">
        <f t="shared" si="22"/>
        <v>75.388418079096027</v>
      </c>
    </row>
    <row r="55" spans="1:49" x14ac:dyDescent="0.25">
      <c r="A55" s="3">
        <v>51</v>
      </c>
      <c r="B55" s="1" t="s">
        <v>48</v>
      </c>
      <c r="C55" s="1" t="s">
        <v>53</v>
      </c>
      <c r="D55" s="1">
        <v>2002</v>
      </c>
      <c r="E55" s="1" t="s">
        <v>203</v>
      </c>
      <c r="F55" s="2"/>
      <c r="G55" s="2"/>
      <c r="H55" s="38"/>
      <c r="I55" s="38">
        <v>51</v>
      </c>
      <c r="J55" s="38"/>
      <c r="K55" s="38"/>
      <c r="L55" s="14">
        <v>0</v>
      </c>
      <c r="M55" s="14">
        <v>0</v>
      </c>
      <c r="N55" s="14">
        <v>0</v>
      </c>
      <c r="O55" s="14">
        <f>50-(I55*$O$89)+$O$89</f>
        <v>7.6271186440677994</v>
      </c>
      <c r="P55" s="14">
        <f t="shared" si="15"/>
        <v>0</v>
      </c>
      <c r="Q55" s="14">
        <f t="shared" si="16"/>
        <v>0</v>
      </c>
      <c r="R55" s="41">
        <f t="shared" si="17"/>
        <v>7.6271186440677994</v>
      </c>
      <c r="S55" s="32">
        <v>47</v>
      </c>
      <c r="T55" s="38">
        <v>41</v>
      </c>
      <c r="U55" s="38"/>
      <c r="V55" s="48"/>
      <c r="W55" s="26">
        <f>100-(S55*$W$89)+$W$89</f>
        <v>13.207547169811317</v>
      </c>
      <c r="X55" s="26">
        <f>100-(T55*$X$89)+$X$89</f>
        <v>16.666666666666661</v>
      </c>
      <c r="Y55" s="26">
        <v>0</v>
      </c>
      <c r="Z55" s="26">
        <f t="shared" si="18"/>
        <v>0</v>
      </c>
      <c r="AA55" s="41">
        <f t="shared" si="19"/>
        <v>29.874213836477978</v>
      </c>
      <c r="AB55" s="51">
        <v>49</v>
      </c>
      <c r="AC55" s="67">
        <f>150-(AB55*$AC$89)+$AC$89</f>
        <v>27.966101694915253</v>
      </c>
      <c r="AD55" s="67"/>
      <c r="AE55" s="67">
        <f t="shared" si="20"/>
        <v>0</v>
      </c>
      <c r="AF55" s="32"/>
      <c r="AG55" s="26"/>
      <c r="AH55" s="31"/>
      <c r="AI55" s="14"/>
      <c r="AJ55" s="31"/>
      <c r="AK55" s="26"/>
      <c r="AL55" s="31"/>
      <c r="AM55" s="14"/>
      <c r="AN55" s="31">
        <v>35</v>
      </c>
      <c r="AO55" s="14">
        <f>25-(AN55*$AO$89)+$AO$89</f>
        <v>6.9148936170212778</v>
      </c>
      <c r="AP55" s="31"/>
      <c r="AQ55" s="26"/>
      <c r="AR55" s="31"/>
      <c r="AS55" s="26"/>
      <c r="AT55" s="31"/>
      <c r="AU55" s="26"/>
      <c r="AV55" s="43">
        <f t="shared" si="21"/>
        <v>6.9148936170212778</v>
      </c>
      <c r="AW55" s="46">
        <f t="shared" si="22"/>
        <v>72.3823277924823</v>
      </c>
    </row>
    <row r="56" spans="1:49" x14ac:dyDescent="0.25">
      <c r="A56" s="3">
        <v>52</v>
      </c>
      <c r="B56" s="22" t="s">
        <v>219</v>
      </c>
      <c r="C56" s="22" t="s">
        <v>53</v>
      </c>
      <c r="D56" s="22">
        <v>2003</v>
      </c>
      <c r="E56" s="22" t="s">
        <v>6</v>
      </c>
      <c r="F56" s="2"/>
      <c r="G56" s="2"/>
      <c r="H56" s="38"/>
      <c r="I56" s="38">
        <v>38</v>
      </c>
      <c r="J56" s="38"/>
      <c r="K56" s="38"/>
      <c r="L56" s="14">
        <v>0</v>
      </c>
      <c r="M56" s="14">
        <v>0</v>
      </c>
      <c r="N56" s="14">
        <v>0</v>
      </c>
      <c r="O56" s="14">
        <f>50-(I56*$O$89)+$O$89</f>
        <v>18.644067796610173</v>
      </c>
      <c r="P56" s="14">
        <f t="shared" si="15"/>
        <v>0</v>
      </c>
      <c r="Q56" s="14">
        <f t="shared" si="16"/>
        <v>0</v>
      </c>
      <c r="R56" s="41">
        <f t="shared" si="17"/>
        <v>18.644067796610173</v>
      </c>
      <c r="S56" s="32"/>
      <c r="T56" s="38"/>
      <c r="U56" s="38"/>
      <c r="V56" s="48"/>
      <c r="W56" s="26">
        <v>0</v>
      </c>
      <c r="X56" s="26">
        <v>0</v>
      </c>
      <c r="Y56" s="26">
        <v>0</v>
      </c>
      <c r="Z56" s="26">
        <f t="shared" si="18"/>
        <v>0</v>
      </c>
      <c r="AA56" s="41">
        <f t="shared" si="19"/>
        <v>0</v>
      </c>
      <c r="AB56" s="51">
        <v>44</v>
      </c>
      <c r="AC56" s="67">
        <f>150-(AB56*$AC$89)+$AC$89</f>
        <v>40.677966101694921</v>
      </c>
      <c r="AD56" s="67"/>
      <c r="AE56" s="67">
        <f t="shared" si="20"/>
        <v>0</v>
      </c>
      <c r="AF56" s="32"/>
      <c r="AG56" s="26"/>
      <c r="AH56" s="31">
        <v>11</v>
      </c>
      <c r="AI56" s="14">
        <f>25-(AH56*$AI$89)+$AI$89</f>
        <v>5.7692307692307701</v>
      </c>
      <c r="AJ56" s="31"/>
      <c r="AK56" s="26"/>
      <c r="AL56" s="31"/>
      <c r="AM56" s="14"/>
      <c r="AN56" s="31">
        <v>25</v>
      </c>
      <c r="AO56" s="14">
        <f>25-(AN56*$AO$89)+$AO$89</f>
        <v>12.23404255319149</v>
      </c>
      <c r="AP56" s="31"/>
      <c r="AQ56" s="26"/>
      <c r="AR56" s="31"/>
      <c r="AS56" s="26"/>
      <c r="AT56" s="31"/>
      <c r="AU56" s="26"/>
      <c r="AV56" s="43">
        <f t="shared" si="21"/>
        <v>12.23404255319149</v>
      </c>
      <c r="AW56" s="46">
        <f t="shared" si="22"/>
        <v>71.55607645149658</v>
      </c>
    </row>
    <row r="57" spans="1:49" x14ac:dyDescent="0.25">
      <c r="A57" s="3">
        <v>53</v>
      </c>
      <c r="B57" s="22" t="s">
        <v>181</v>
      </c>
      <c r="C57" s="22" t="s">
        <v>53</v>
      </c>
      <c r="D57" s="22">
        <v>2004</v>
      </c>
      <c r="E57" s="22" t="s">
        <v>98</v>
      </c>
      <c r="F57" s="2"/>
      <c r="G57" s="2"/>
      <c r="H57" s="38"/>
      <c r="I57" s="38"/>
      <c r="J57" s="38"/>
      <c r="K57" s="38"/>
      <c r="L57" s="14">
        <v>0</v>
      </c>
      <c r="M57" s="14">
        <v>0</v>
      </c>
      <c r="N57" s="14">
        <f>50-(H57*$N$89)+$N$89</f>
        <v>52.083333333333336</v>
      </c>
      <c r="O57" s="14">
        <v>0</v>
      </c>
      <c r="P57" s="14">
        <f t="shared" si="15"/>
        <v>0</v>
      </c>
      <c r="Q57" s="14">
        <f t="shared" si="16"/>
        <v>0</v>
      </c>
      <c r="R57" s="41">
        <f t="shared" si="17"/>
        <v>52.083333333333336</v>
      </c>
      <c r="S57" s="32"/>
      <c r="T57" s="38">
        <v>46</v>
      </c>
      <c r="U57" s="38"/>
      <c r="V57" s="48"/>
      <c r="W57" s="26">
        <v>0</v>
      </c>
      <c r="X57" s="26">
        <f>100-(T57*$X$89)+$X$89</f>
        <v>6.2499999999999911</v>
      </c>
      <c r="Y57" s="26">
        <v>0</v>
      </c>
      <c r="Z57" s="26">
        <f t="shared" si="18"/>
        <v>0</v>
      </c>
      <c r="AA57" s="41">
        <f t="shared" si="19"/>
        <v>6.2499999999999911</v>
      </c>
      <c r="AB57" s="51"/>
      <c r="AC57" s="67">
        <v>0</v>
      </c>
      <c r="AD57" s="67"/>
      <c r="AE57" s="67">
        <f t="shared" si="20"/>
        <v>0</v>
      </c>
      <c r="AF57" s="32"/>
      <c r="AG57" s="26"/>
      <c r="AH57" s="31"/>
      <c r="AI57" s="14"/>
      <c r="AJ57" s="31"/>
      <c r="AK57" s="26"/>
      <c r="AL57" s="31"/>
      <c r="AM57" s="14"/>
      <c r="AN57" s="31"/>
      <c r="AO57" s="14"/>
      <c r="AP57" s="31"/>
      <c r="AQ57" s="26"/>
      <c r="AR57" s="31"/>
      <c r="AS57" s="26"/>
      <c r="AT57" s="31"/>
      <c r="AU57" s="26"/>
      <c r="AV57" s="43">
        <f t="shared" si="21"/>
        <v>0</v>
      </c>
      <c r="AW57" s="46">
        <f t="shared" si="22"/>
        <v>58.333333333333329</v>
      </c>
    </row>
    <row r="58" spans="1:49" x14ac:dyDescent="0.25">
      <c r="A58" s="3">
        <v>54</v>
      </c>
      <c r="B58" s="22" t="s">
        <v>170</v>
      </c>
      <c r="C58" s="22" t="s">
        <v>53</v>
      </c>
      <c r="D58" s="22">
        <v>2003</v>
      </c>
      <c r="E58" s="22" t="s">
        <v>372</v>
      </c>
      <c r="F58" s="2">
        <v>17</v>
      </c>
      <c r="G58" s="2"/>
      <c r="H58" s="38"/>
      <c r="I58" s="38">
        <v>48</v>
      </c>
      <c r="J58" s="38"/>
      <c r="K58" s="38"/>
      <c r="L58" s="14">
        <f>50-(F58*$L$89)+$L$89</f>
        <v>7.8947368421052566</v>
      </c>
      <c r="M58" s="14">
        <v>0</v>
      </c>
      <c r="N58" s="14">
        <v>0</v>
      </c>
      <c r="O58" s="14">
        <f>50-(I58*$O$89)+$O$89</f>
        <v>10.16949152542373</v>
      </c>
      <c r="P58" s="14">
        <f t="shared" si="15"/>
        <v>0</v>
      </c>
      <c r="Q58" s="14">
        <f t="shared" si="16"/>
        <v>0</v>
      </c>
      <c r="R58" s="41">
        <f t="shared" si="17"/>
        <v>10.16949152542373</v>
      </c>
      <c r="S58" s="32">
        <v>39</v>
      </c>
      <c r="T58" s="38"/>
      <c r="U58" s="38"/>
      <c r="V58" s="48"/>
      <c r="W58" s="26">
        <f>100-(S58*$W$89)+$W$89</f>
        <v>28.30188679245283</v>
      </c>
      <c r="X58" s="26">
        <v>0</v>
      </c>
      <c r="Y58" s="26">
        <v>0</v>
      </c>
      <c r="Z58" s="26">
        <f t="shared" si="18"/>
        <v>0</v>
      </c>
      <c r="AA58" s="41">
        <f t="shared" si="19"/>
        <v>28.30188679245283</v>
      </c>
      <c r="AB58" s="51">
        <v>53</v>
      </c>
      <c r="AC58" s="67">
        <f>150-(AB58*$AC$89)+$AC$89</f>
        <v>17.796610169491544</v>
      </c>
      <c r="AD58" s="67"/>
      <c r="AE58" s="67">
        <f t="shared" si="20"/>
        <v>0</v>
      </c>
      <c r="AF58" s="32"/>
      <c r="AG58" s="26"/>
      <c r="AH58" s="31"/>
      <c r="AI58" s="14"/>
      <c r="AJ58" s="31"/>
      <c r="AK58" s="26"/>
      <c r="AL58" s="31"/>
      <c r="AM58" s="14"/>
      <c r="AN58" s="31"/>
      <c r="AO58" s="14"/>
      <c r="AP58" s="31"/>
      <c r="AQ58" s="26"/>
      <c r="AR58" s="31"/>
      <c r="AS58" s="26"/>
      <c r="AT58" s="31"/>
      <c r="AU58" s="26"/>
      <c r="AV58" s="43">
        <f t="shared" si="21"/>
        <v>0</v>
      </c>
      <c r="AW58" s="46">
        <f t="shared" si="22"/>
        <v>56.2679884873681</v>
      </c>
    </row>
    <row r="59" spans="1:49" x14ac:dyDescent="0.25">
      <c r="A59" s="3">
        <v>55</v>
      </c>
      <c r="B59" s="1" t="s">
        <v>99</v>
      </c>
      <c r="C59" s="1" t="s">
        <v>53</v>
      </c>
      <c r="D59" s="1">
        <v>2003</v>
      </c>
      <c r="E59" s="22" t="s">
        <v>10</v>
      </c>
      <c r="F59" s="2">
        <v>9</v>
      </c>
      <c r="G59" s="2"/>
      <c r="H59" s="38"/>
      <c r="I59" s="38"/>
      <c r="J59" s="38"/>
      <c r="K59" s="38"/>
      <c r="L59" s="14">
        <f>50-(F59*$L$89)+$L$89</f>
        <v>28.94736842105263</v>
      </c>
      <c r="M59" s="14">
        <v>0</v>
      </c>
      <c r="N59" s="14">
        <v>0</v>
      </c>
      <c r="O59" s="14">
        <v>0</v>
      </c>
      <c r="P59" s="14">
        <f t="shared" si="15"/>
        <v>0</v>
      </c>
      <c r="Q59" s="14">
        <f t="shared" si="16"/>
        <v>0</v>
      </c>
      <c r="R59" s="41">
        <f t="shared" si="17"/>
        <v>28.94736842105263</v>
      </c>
      <c r="S59" s="32">
        <v>49</v>
      </c>
      <c r="T59" s="38">
        <v>42</v>
      </c>
      <c r="U59" s="38">
        <v>44</v>
      </c>
      <c r="V59" s="48"/>
      <c r="W59" s="26">
        <f>100-(S59*$W$89)+$W$89</f>
        <v>9.4339622641509457</v>
      </c>
      <c r="X59" s="26">
        <f>100-(T59*$X$89)+$X$89</f>
        <v>14.583333333333334</v>
      </c>
      <c r="Y59" s="26">
        <f>100-(U59*$Y$89)+$Y$89</f>
        <v>10.416666666666663</v>
      </c>
      <c r="Z59" s="26">
        <f t="shared" si="18"/>
        <v>0</v>
      </c>
      <c r="AA59" s="41">
        <f t="shared" si="19"/>
        <v>24.999999999999996</v>
      </c>
      <c r="AB59" s="51"/>
      <c r="AC59" s="67">
        <v>0</v>
      </c>
      <c r="AD59" s="67"/>
      <c r="AE59" s="67">
        <f t="shared" si="20"/>
        <v>0</v>
      </c>
      <c r="AF59" s="32"/>
      <c r="AG59" s="26"/>
      <c r="AH59" s="31"/>
      <c r="AI59" s="14"/>
      <c r="AJ59" s="31"/>
      <c r="AK59" s="26"/>
      <c r="AL59" s="31"/>
      <c r="AM59" s="14"/>
      <c r="AN59" s="31"/>
      <c r="AO59" s="14"/>
      <c r="AP59" s="31"/>
      <c r="AQ59" s="26"/>
      <c r="AR59" s="31"/>
      <c r="AS59" s="26"/>
      <c r="AT59" s="31"/>
      <c r="AU59" s="26"/>
      <c r="AV59" s="43">
        <f t="shared" si="21"/>
        <v>0</v>
      </c>
      <c r="AW59" s="46">
        <f t="shared" si="22"/>
        <v>53.94736842105263</v>
      </c>
    </row>
    <row r="60" spans="1:49" x14ac:dyDescent="0.25">
      <c r="A60" s="3">
        <v>56</v>
      </c>
      <c r="B60" s="22" t="s">
        <v>173</v>
      </c>
      <c r="C60" s="22" t="s">
        <v>53</v>
      </c>
      <c r="D60" s="22">
        <v>2003</v>
      </c>
      <c r="E60" s="22" t="s">
        <v>13</v>
      </c>
      <c r="F60" s="2"/>
      <c r="G60" s="2"/>
      <c r="H60" s="38"/>
      <c r="I60" s="38"/>
      <c r="J60" s="38"/>
      <c r="K60" s="38"/>
      <c r="L60" s="14">
        <v>0</v>
      </c>
      <c r="M60" s="14">
        <v>0</v>
      </c>
      <c r="N60" s="14">
        <v>0</v>
      </c>
      <c r="O60" s="14">
        <v>0</v>
      </c>
      <c r="P60" s="14">
        <f t="shared" si="15"/>
        <v>0</v>
      </c>
      <c r="Q60" s="14">
        <f t="shared" si="16"/>
        <v>0</v>
      </c>
      <c r="R60" s="41">
        <f t="shared" si="17"/>
        <v>0</v>
      </c>
      <c r="S60" s="32">
        <v>26</v>
      </c>
      <c r="T60" s="38"/>
      <c r="U60" s="38"/>
      <c r="V60" s="48"/>
      <c r="W60" s="26">
        <f>100-(S60*$W$89)+$W$89</f>
        <v>52.830188679245282</v>
      </c>
      <c r="X60" s="26">
        <v>0</v>
      </c>
      <c r="Y60" s="26">
        <v>0</v>
      </c>
      <c r="Z60" s="26">
        <f t="shared" si="18"/>
        <v>0</v>
      </c>
      <c r="AA60" s="41">
        <f t="shared" si="19"/>
        <v>52.830188679245282</v>
      </c>
      <c r="AB60" s="51"/>
      <c r="AC60" s="67">
        <v>0</v>
      </c>
      <c r="AD60" s="67"/>
      <c r="AE60" s="67">
        <f t="shared" si="20"/>
        <v>0</v>
      </c>
      <c r="AF60" s="32"/>
      <c r="AG60" s="26"/>
      <c r="AH60" s="31"/>
      <c r="AI60" s="14"/>
      <c r="AJ60" s="31"/>
      <c r="AK60" s="26"/>
      <c r="AL60" s="31"/>
      <c r="AM60" s="14"/>
      <c r="AN60" s="31"/>
      <c r="AO60" s="14"/>
      <c r="AP60" s="31"/>
      <c r="AQ60" s="26"/>
      <c r="AR60" s="31"/>
      <c r="AS60" s="26"/>
      <c r="AT60" s="31"/>
      <c r="AU60" s="26"/>
      <c r="AV60" s="43">
        <f t="shared" si="21"/>
        <v>0</v>
      </c>
      <c r="AW60" s="46">
        <f t="shared" si="22"/>
        <v>52.830188679245282</v>
      </c>
    </row>
    <row r="61" spans="1:49" x14ac:dyDescent="0.25">
      <c r="A61" s="3">
        <v>57</v>
      </c>
      <c r="B61" s="1" t="s">
        <v>36</v>
      </c>
      <c r="C61" s="1" t="s">
        <v>53</v>
      </c>
      <c r="D61" s="1">
        <v>2002</v>
      </c>
      <c r="E61" s="1" t="s">
        <v>10</v>
      </c>
      <c r="F61" s="2">
        <v>13</v>
      </c>
      <c r="G61" s="2"/>
      <c r="H61" s="38"/>
      <c r="I61" s="38"/>
      <c r="J61" s="38"/>
      <c r="K61" s="38"/>
      <c r="L61" s="14">
        <f>50-(F61*$L$89)+$L$89</f>
        <v>18.421052631578942</v>
      </c>
      <c r="M61" s="14">
        <v>0</v>
      </c>
      <c r="N61" s="14">
        <v>0</v>
      </c>
      <c r="O61" s="14">
        <v>0</v>
      </c>
      <c r="P61" s="14">
        <f t="shared" si="15"/>
        <v>0</v>
      </c>
      <c r="Q61" s="14">
        <f t="shared" si="16"/>
        <v>0</v>
      </c>
      <c r="R61" s="41">
        <f t="shared" si="17"/>
        <v>18.421052631578942</v>
      </c>
      <c r="S61" s="32"/>
      <c r="T61" s="38"/>
      <c r="U61" s="38">
        <v>38</v>
      </c>
      <c r="V61" s="48"/>
      <c r="W61" s="26">
        <v>0</v>
      </c>
      <c r="X61" s="26">
        <v>0</v>
      </c>
      <c r="Y61" s="26">
        <f>100-(U61*$Y$89)+$Y$89</f>
        <v>22.916666666666661</v>
      </c>
      <c r="Z61" s="26">
        <f t="shared" si="18"/>
        <v>0</v>
      </c>
      <c r="AA61" s="41">
        <f t="shared" si="19"/>
        <v>22.916666666666661</v>
      </c>
      <c r="AB61" s="51"/>
      <c r="AC61" s="67">
        <v>0</v>
      </c>
      <c r="AD61" s="67"/>
      <c r="AE61" s="67">
        <f t="shared" si="20"/>
        <v>0</v>
      </c>
      <c r="AF61" s="32"/>
      <c r="AG61" s="26"/>
      <c r="AH61" s="31"/>
      <c r="AI61" s="14"/>
      <c r="AJ61" s="31"/>
      <c r="AK61" s="26"/>
      <c r="AL61" s="31"/>
      <c r="AM61" s="14"/>
      <c r="AN61" s="31">
        <v>32</v>
      </c>
      <c r="AO61" s="14">
        <f>25-(AN61*$AO$89)+$AO$89</f>
        <v>8.5106382978723403</v>
      </c>
      <c r="AP61" s="31"/>
      <c r="AQ61" s="26"/>
      <c r="AR61" s="31"/>
      <c r="AS61" s="14"/>
      <c r="AT61" s="31"/>
      <c r="AU61" s="26"/>
      <c r="AV61" s="43">
        <f t="shared" si="21"/>
        <v>8.5106382978723403</v>
      </c>
      <c r="AW61" s="46">
        <f t="shared" si="22"/>
        <v>49.848357596117943</v>
      </c>
    </row>
    <row r="62" spans="1:49" x14ac:dyDescent="0.25">
      <c r="A62" s="3">
        <v>58</v>
      </c>
      <c r="B62" s="1" t="s">
        <v>106</v>
      </c>
      <c r="C62" s="1" t="s">
        <v>53</v>
      </c>
      <c r="D62" s="1">
        <v>2005</v>
      </c>
      <c r="E62" s="22" t="s">
        <v>13</v>
      </c>
      <c r="F62" s="2"/>
      <c r="G62" s="2"/>
      <c r="H62" s="38">
        <v>24</v>
      </c>
      <c r="I62" s="38">
        <v>52</v>
      </c>
      <c r="J62" s="38"/>
      <c r="K62" s="38"/>
      <c r="L62" s="14">
        <v>0</v>
      </c>
      <c r="M62" s="14">
        <v>0</v>
      </c>
      <c r="N62" s="14">
        <f>50-(H62*$N$89)+$N$89</f>
        <v>2.0833333333333335</v>
      </c>
      <c r="O62" s="14">
        <f>50-(I62*$O$89)+$O$89</f>
        <v>6.7796610169491558</v>
      </c>
      <c r="P62" s="14">
        <f t="shared" si="15"/>
        <v>0</v>
      </c>
      <c r="Q62" s="14">
        <f t="shared" si="16"/>
        <v>0</v>
      </c>
      <c r="R62" s="41">
        <f t="shared" si="17"/>
        <v>6.7796610169491558</v>
      </c>
      <c r="S62" s="32">
        <v>48</v>
      </c>
      <c r="T62" s="38">
        <v>43</v>
      </c>
      <c r="U62" s="38">
        <v>49</v>
      </c>
      <c r="V62" s="48"/>
      <c r="W62" s="26">
        <f>100-(S62*$W$89)+$W$89</f>
        <v>11.320754716981138</v>
      </c>
      <c r="X62" s="26">
        <f>100-(T62*$X$89)+$X$89</f>
        <v>12.499999999999991</v>
      </c>
      <c r="Y62" s="26">
        <f>100-(U62*$Y$89)+$Y$89</f>
        <v>-9.3258734068513149E-15</v>
      </c>
      <c r="Z62" s="26">
        <f t="shared" si="18"/>
        <v>0</v>
      </c>
      <c r="AA62" s="41">
        <f t="shared" si="19"/>
        <v>23.820754716981128</v>
      </c>
      <c r="AB62" s="51">
        <v>54</v>
      </c>
      <c r="AC62" s="67">
        <f>150-(AB62*$AC$89)+$AC$89</f>
        <v>15.254237288135586</v>
      </c>
      <c r="AD62" s="67"/>
      <c r="AE62" s="67">
        <f t="shared" si="20"/>
        <v>0</v>
      </c>
      <c r="AF62" s="32"/>
      <c r="AG62" s="26"/>
      <c r="AH62" s="31"/>
      <c r="AI62" s="14"/>
      <c r="AJ62" s="31"/>
      <c r="AK62" s="26"/>
      <c r="AL62" s="31"/>
      <c r="AM62" s="14"/>
      <c r="AN62" s="31">
        <v>46</v>
      </c>
      <c r="AO62" s="14">
        <f>25-(AN62*$AO$89)+$AO$89</f>
        <v>1.0638297872340421</v>
      </c>
      <c r="AP62" s="31"/>
      <c r="AQ62" s="26"/>
      <c r="AR62" s="31"/>
      <c r="AS62" s="26"/>
      <c r="AT62" s="31"/>
      <c r="AU62" s="26"/>
      <c r="AV62" s="43">
        <f t="shared" si="21"/>
        <v>1.0638297872340421</v>
      </c>
      <c r="AW62" s="46">
        <f t="shared" si="22"/>
        <v>46.91848280929991</v>
      </c>
    </row>
    <row r="63" spans="1:49" x14ac:dyDescent="0.25">
      <c r="A63" s="3">
        <v>59</v>
      </c>
      <c r="B63" s="1" t="s">
        <v>100</v>
      </c>
      <c r="C63" s="1" t="s">
        <v>53</v>
      </c>
      <c r="D63" s="1">
        <v>2002</v>
      </c>
      <c r="E63" s="22" t="s">
        <v>148</v>
      </c>
      <c r="F63" s="2"/>
      <c r="G63" s="2"/>
      <c r="H63" s="38"/>
      <c r="I63" s="38">
        <v>47</v>
      </c>
      <c r="J63" s="38"/>
      <c r="K63" s="38"/>
      <c r="L63" s="14">
        <v>0</v>
      </c>
      <c r="M63" s="14">
        <v>0</v>
      </c>
      <c r="N63" s="14">
        <v>0</v>
      </c>
      <c r="O63" s="14">
        <f>50-(I63*$O$89)+$O$89</f>
        <v>11.016949152542374</v>
      </c>
      <c r="P63" s="14">
        <f t="shared" si="15"/>
        <v>0</v>
      </c>
      <c r="Q63" s="14">
        <f t="shared" si="16"/>
        <v>0</v>
      </c>
      <c r="R63" s="41">
        <f t="shared" si="17"/>
        <v>11.016949152542374</v>
      </c>
      <c r="S63" s="32">
        <v>43</v>
      </c>
      <c r="T63" s="38"/>
      <c r="U63" s="38"/>
      <c r="V63" s="31"/>
      <c r="W63" s="26">
        <f>100-(S63*$W$89)+$W$89</f>
        <v>20.754716981132074</v>
      </c>
      <c r="X63" s="26">
        <v>0</v>
      </c>
      <c r="Y63" s="26">
        <v>0</v>
      </c>
      <c r="Z63" s="26">
        <f t="shared" si="18"/>
        <v>0</v>
      </c>
      <c r="AA63" s="41">
        <f t="shared" si="19"/>
        <v>20.754716981132074</v>
      </c>
      <c r="AB63" s="51">
        <v>56</v>
      </c>
      <c r="AC63" s="67">
        <f>150-(AB63*$AC$89)+$AC$89</f>
        <v>10.169491525423725</v>
      </c>
      <c r="AD63" s="67"/>
      <c r="AE63" s="67">
        <f t="shared" si="20"/>
        <v>0</v>
      </c>
      <c r="AF63" s="32"/>
      <c r="AG63" s="26"/>
      <c r="AH63" s="31"/>
      <c r="AI63" s="14"/>
      <c r="AJ63" s="31"/>
      <c r="AK63" s="26"/>
      <c r="AL63" s="31"/>
      <c r="AM63" s="14"/>
      <c r="AN63" s="31"/>
      <c r="AO63" s="14"/>
      <c r="AP63" s="31"/>
      <c r="AQ63" s="26"/>
      <c r="AR63" s="31"/>
      <c r="AS63" s="26"/>
      <c r="AT63" s="31"/>
      <c r="AU63" s="26"/>
      <c r="AV63" s="43">
        <f t="shared" si="21"/>
        <v>0</v>
      </c>
      <c r="AW63" s="46">
        <f t="shared" si="22"/>
        <v>41.941157659098174</v>
      </c>
    </row>
    <row r="64" spans="1:49" x14ac:dyDescent="0.25">
      <c r="A64" s="3">
        <v>60</v>
      </c>
      <c r="B64" s="22" t="s">
        <v>174</v>
      </c>
      <c r="C64" s="22" t="s">
        <v>53</v>
      </c>
      <c r="D64" s="22">
        <v>2004</v>
      </c>
      <c r="E64" s="22" t="s">
        <v>372</v>
      </c>
      <c r="F64" s="2"/>
      <c r="G64" s="2"/>
      <c r="H64" s="38"/>
      <c r="I64" s="38"/>
      <c r="J64" s="38"/>
      <c r="K64" s="38"/>
      <c r="L64" s="14">
        <v>0</v>
      </c>
      <c r="M64" s="14">
        <v>0</v>
      </c>
      <c r="N64" s="14">
        <v>0</v>
      </c>
      <c r="O64" s="14">
        <v>0</v>
      </c>
      <c r="P64" s="14">
        <f t="shared" si="15"/>
        <v>0</v>
      </c>
      <c r="Q64" s="14">
        <f t="shared" si="16"/>
        <v>0</v>
      </c>
      <c r="R64" s="41">
        <f t="shared" si="17"/>
        <v>0</v>
      </c>
      <c r="S64" s="32">
        <v>32</v>
      </c>
      <c r="T64" s="38"/>
      <c r="U64" s="38"/>
      <c r="V64" s="48"/>
      <c r="W64" s="26">
        <f>100-(S64*$W$89)+$W$89</f>
        <v>41.509433962264147</v>
      </c>
      <c r="X64" s="26">
        <v>0</v>
      </c>
      <c r="Y64" s="26">
        <v>0</v>
      </c>
      <c r="Z64" s="26">
        <f t="shared" si="18"/>
        <v>0</v>
      </c>
      <c r="AA64" s="41">
        <f t="shared" si="19"/>
        <v>41.509433962264147</v>
      </c>
      <c r="AB64" s="51"/>
      <c r="AC64" s="67">
        <v>0</v>
      </c>
      <c r="AD64" s="67"/>
      <c r="AE64" s="67">
        <f t="shared" si="20"/>
        <v>0</v>
      </c>
      <c r="AF64" s="32"/>
      <c r="AG64" s="26"/>
      <c r="AH64" s="31"/>
      <c r="AI64" s="14"/>
      <c r="AJ64" s="31"/>
      <c r="AK64" s="26"/>
      <c r="AL64" s="31"/>
      <c r="AM64" s="14"/>
      <c r="AN64" s="31"/>
      <c r="AO64" s="14"/>
      <c r="AP64" s="31"/>
      <c r="AQ64" s="14"/>
      <c r="AR64" s="31"/>
      <c r="AS64" s="26"/>
      <c r="AT64" s="31"/>
      <c r="AU64" s="26"/>
      <c r="AV64" s="43">
        <f t="shared" si="21"/>
        <v>0</v>
      </c>
      <c r="AW64" s="46">
        <f t="shared" si="22"/>
        <v>41.509433962264147</v>
      </c>
    </row>
    <row r="65" spans="1:49" x14ac:dyDescent="0.25">
      <c r="A65" s="3">
        <v>61</v>
      </c>
      <c r="B65" s="73" t="s">
        <v>221</v>
      </c>
      <c r="C65" s="1" t="s">
        <v>53</v>
      </c>
      <c r="D65" s="1">
        <v>2005</v>
      </c>
      <c r="E65" s="1" t="s">
        <v>11</v>
      </c>
      <c r="F65" s="2"/>
      <c r="G65" s="2"/>
      <c r="H65" s="38"/>
      <c r="I65" s="38">
        <v>49</v>
      </c>
      <c r="J65" s="38"/>
      <c r="K65" s="38"/>
      <c r="L65" s="14">
        <v>0</v>
      </c>
      <c r="M65" s="14">
        <v>0</v>
      </c>
      <c r="N65" s="14">
        <v>0</v>
      </c>
      <c r="O65" s="14">
        <f>50-(I65*$O$89)+$O$89</f>
        <v>9.3220338983050866</v>
      </c>
      <c r="P65" s="14">
        <f t="shared" si="15"/>
        <v>0</v>
      </c>
      <c r="Q65" s="14">
        <f t="shared" si="16"/>
        <v>0</v>
      </c>
      <c r="R65" s="41">
        <f t="shared" si="17"/>
        <v>9.3220338983050866</v>
      </c>
      <c r="S65" s="32"/>
      <c r="T65" s="38"/>
      <c r="U65" s="38"/>
      <c r="V65" s="48"/>
      <c r="W65" s="26">
        <v>0</v>
      </c>
      <c r="X65" s="26">
        <v>0</v>
      </c>
      <c r="Y65" s="26">
        <v>0</v>
      </c>
      <c r="Z65" s="26">
        <f t="shared" si="18"/>
        <v>0</v>
      </c>
      <c r="AA65" s="41">
        <f t="shared" si="19"/>
        <v>0</v>
      </c>
      <c r="AB65" s="51">
        <v>52</v>
      </c>
      <c r="AC65" s="67">
        <f>150-(AB65*$AC$89)+$AC$89</f>
        <v>20.338983050847474</v>
      </c>
      <c r="AD65" s="67"/>
      <c r="AE65" s="67">
        <f t="shared" si="20"/>
        <v>0</v>
      </c>
      <c r="AF65" s="32"/>
      <c r="AG65" s="26"/>
      <c r="AH65" s="31"/>
      <c r="AI65" s="14"/>
      <c r="AJ65" s="31"/>
      <c r="AK65" s="26"/>
      <c r="AL65" s="31"/>
      <c r="AM65" s="14"/>
      <c r="AN65" s="31">
        <v>41</v>
      </c>
      <c r="AO65" s="14">
        <f>25-(AN65*$AO$89)+$AO$89</f>
        <v>3.7234042553191498</v>
      </c>
      <c r="AP65" s="31"/>
      <c r="AQ65" s="26"/>
      <c r="AR65" s="31"/>
      <c r="AS65" s="26"/>
      <c r="AT65" s="31"/>
      <c r="AU65" s="26"/>
      <c r="AV65" s="43">
        <f t="shared" si="21"/>
        <v>3.7234042553191498</v>
      </c>
      <c r="AW65" s="46">
        <f t="shared" si="22"/>
        <v>33.384421204471714</v>
      </c>
    </row>
    <row r="66" spans="1:49" x14ac:dyDescent="0.25">
      <c r="A66" s="3">
        <v>62</v>
      </c>
      <c r="B66" s="73" t="s">
        <v>218</v>
      </c>
      <c r="C66" s="1" t="s">
        <v>52</v>
      </c>
      <c r="D66" s="1">
        <v>2000</v>
      </c>
      <c r="E66" s="1" t="s">
        <v>203</v>
      </c>
      <c r="F66" s="2"/>
      <c r="G66" s="2"/>
      <c r="H66" s="38"/>
      <c r="I66" s="38">
        <v>22</v>
      </c>
      <c r="J66" s="38"/>
      <c r="K66" s="38"/>
      <c r="L66" s="14">
        <v>0</v>
      </c>
      <c r="M66" s="14">
        <v>0</v>
      </c>
      <c r="N66" s="14">
        <v>0</v>
      </c>
      <c r="O66" s="14">
        <f>50-(I66*$O$89)+$O$89</f>
        <v>32.203389830508478</v>
      </c>
      <c r="P66" s="14">
        <f t="shared" si="15"/>
        <v>0</v>
      </c>
      <c r="Q66" s="14">
        <f t="shared" si="16"/>
        <v>0</v>
      </c>
      <c r="R66" s="41">
        <f t="shared" si="17"/>
        <v>32.203389830508478</v>
      </c>
      <c r="S66" s="32"/>
      <c r="T66" s="38"/>
      <c r="U66" s="38"/>
      <c r="V66" s="48"/>
      <c r="W66" s="26">
        <v>0</v>
      </c>
      <c r="X66" s="26">
        <v>0</v>
      </c>
      <c r="Y66" s="26">
        <v>0</v>
      </c>
      <c r="Z66" s="26">
        <f t="shared" si="18"/>
        <v>0</v>
      </c>
      <c r="AA66" s="41">
        <f t="shared" si="19"/>
        <v>0</v>
      </c>
      <c r="AB66" s="51"/>
      <c r="AC66" s="67">
        <v>0</v>
      </c>
      <c r="AD66" s="67"/>
      <c r="AE66" s="67">
        <f t="shared" si="20"/>
        <v>0</v>
      </c>
      <c r="AF66" s="32"/>
      <c r="AG66" s="26"/>
      <c r="AH66" s="31"/>
      <c r="AI66" s="14"/>
      <c r="AJ66" s="31"/>
      <c r="AK66" s="26"/>
      <c r="AL66" s="31"/>
      <c r="AM66" s="14"/>
      <c r="AN66" s="31"/>
      <c r="AO66" s="14"/>
      <c r="AP66" s="31"/>
      <c r="AQ66" s="26"/>
      <c r="AR66" s="31"/>
      <c r="AS66" s="26"/>
      <c r="AT66" s="31"/>
      <c r="AU66" s="26"/>
      <c r="AV66" s="43">
        <f t="shared" si="21"/>
        <v>0</v>
      </c>
      <c r="AW66" s="46">
        <f t="shared" si="22"/>
        <v>32.203389830508478</v>
      </c>
    </row>
    <row r="67" spans="1:49" x14ac:dyDescent="0.25">
      <c r="A67" s="3">
        <v>63</v>
      </c>
      <c r="B67" s="1" t="s">
        <v>111</v>
      </c>
      <c r="C67" s="1" t="s">
        <v>53</v>
      </c>
      <c r="D67" s="1">
        <v>2002</v>
      </c>
      <c r="E67" s="22" t="s">
        <v>20</v>
      </c>
      <c r="F67" s="2"/>
      <c r="G67" s="2">
        <v>12</v>
      </c>
      <c r="H67" s="38"/>
      <c r="I67" s="38"/>
      <c r="J67" s="38"/>
      <c r="K67" s="38"/>
      <c r="L67" s="14">
        <v>0</v>
      </c>
      <c r="M67" s="14">
        <f>50-(G67*$M$89)+$M$89</f>
        <v>13.333333333333334</v>
      </c>
      <c r="N67" s="14">
        <v>0</v>
      </c>
      <c r="O67" s="14">
        <v>0</v>
      </c>
      <c r="P67" s="14">
        <f t="shared" si="15"/>
        <v>0</v>
      </c>
      <c r="Q67" s="14">
        <f t="shared" si="16"/>
        <v>0</v>
      </c>
      <c r="R67" s="41">
        <f t="shared" si="17"/>
        <v>13.333333333333334</v>
      </c>
      <c r="S67" s="32"/>
      <c r="T67" s="38"/>
      <c r="U67" s="38"/>
      <c r="V67" s="48"/>
      <c r="W67" s="26">
        <v>0</v>
      </c>
      <c r="X67" s="26">
        <v>0</v>
      </c>
      <c r="Y67" s="26">
        <v>0</v>
      </c>
      <c r="Z67" s="26">
        <f t="shared" si="18"/>
        <v>0</v>
      </c>
      <c r="AA67" s="41">
        <f t="shared" si="19"/>
        <v>0</v>
      </c>
      <c r="AB67" s="51"/>
      <c r="AC67" s="67">
        <v>0</v>
      </c>
      <c r="AD67" s="67"/>
      <c r="AE67" s="67">
        <f t="shared" si="20"/>
        <v>0</v>
      </c>
      <c r="AF67" s="32"/>
      <c r="AG67" s="26"/>
      <c r="AH67" s="31">
        <v>10</v>
      </c>
      <c r="AI67" s="14">
        <f>25-(AH67*$AI$89)+$AI$89</f>
        <v>7.6923076923076934</v>
      </c>
      <c r="AJ67" s="31">
        <v>7</v>
      </c>
      <c r="AK67" s="26">
        <f>25-(AJ67*$AK$89)+$AK$89</f>
        <v>13.461538461538462</v>
      </c>
      <c r="AL67" s="31"/>
      <c r="AM67" s="14"/>
      <c r="AN67" s="31"/>
      <c r="AO67" s="14"/>
      <c r="AP67" s="31"/>
      <c r="AQ67" s="26"/>
      <c r="AR67" s="31"/>
      <c r="AS67" s="26"/>
      <c r="AT67" s="31"/>
      <c r="AU67" s="26"/>
      <c r="AV67" s="43">
        <f t="shared" si="21"/>
        <v>13.461538461538462</v>
      </c>
      <c r="AW67" s="46">
        <f t="shared" si="22"/>
        <v>26.794871794871796</v>
      </c>
    </row>
    <row r="68" spans="1:49" x14ac:dyDescent="0.25">
      <c r="A68" s="3">
        <v>64</v>
      </c>
      <c r="B68" s="73" t="s">
        <v>220</v>
      </c>
      <c r="C68" s="1" t="s">
        <v>53</v>
      </c>
      <c r="D68" s="1">
        <v>2005</v>
      </c>
      <c r="E68" s="1" t="s">
        <v>148</v>
      </c>
      <c r="F68" s="59"/>
      <c r="G68" s="2"/>
      <c r="H68" s="38"/>
      <c r="I68" s="38">
        <v>46</v>
      </c>
      <c r="J68" s="38"/>
      <c r="K68" s="38"/>
      <c r="L68" s="14">
        <v>0</v>
      </c>
      <c r="M68" s="14">
        <v>0</v>
      </c>
      <c r="N68" s="14">
        <v>0</v>
      </c>
      <c r="O68" s="14">
        <f>50-(I68*$O$89)+$O$89</f>
        <v>11.864406779661017</v>
      </c>
      <c r="P68" s="14">
        <f t="shared" si="15"/>
        <v>0</v>
      </c>
      <c r="Q68" s="14">
        <f t="shared" si="16"/>
        <v>0</v>
      </c>
      <c r="R68" s="41">
        <f t="shared" si="17"/>
        <v>11.864406779661017</v>
      </c>
      <c r="S68" s="32"/>
      <c r="T68" s="38"/>
      <c r="U68" s="38"/>
      <c r="V68" s="31"/>
      <c r="W68" s="26">
        <v>0</v>
      </c>
      <c r="X68" s="26">
        <v>0</v>
      </c>
      <c r="Y68" s="26">
        <v>0</v>
      </c>
      <c r="Z68" s="26">
        <f t="shared" si="18"/>
        <v>0</v>
      </c>
      <c r="AA68" s="41">
        <f t="shared" si="19"/>
        <v>0</v>
      </c>
      <c r="AB68" s="51">
        <v>55</v>
      </c>
      <c r="AC68" s="67">
        <f>150-(AB68*$AC$89)+$AC$89</f>
        <v>12.711864406779656</v>
      </c>
      <c r="AD68" s="67"/>
      <c r="AE68" s="67">
        <f t="shared" si="20"/>
        <v>0</v>
      </c>
      <c r="AF68" s="32"/>
      <c r="AG68" s="26"/>
      <c r="AH68" s="31"/>
      <c r="AI68" s="14"/>
      <c r="AJ68" s="31"/>
      <c r="AK68" s="26"/>
      <c r="AL68" s="31"/>
      <c r="AM68" s="14"/>
      <c r="AN68" s="31"/>
      <c r="AO68" s="14"/>
      <c r="AP68" s="31"/>
      <c r="AQ68" s="26"/>
      <c r="AR68" s="31"/>
      <c r="AS68" s="26"/>
      <c r="AT68" s="31"/>
      <c r="AU68" s="26"/>
      <c r="AV68" s="43">
        <f t="shared" si="21"/>
        <v>0</v>
      </c>
      <c r="AW68" s="46">
        <f t="shared" si="22"/>
        <v>24.576271186440671</v>
      </c>
    </row>
    <row r="69" spans="1:49" x14ac:dyDescent="0.25">
      <c r="A69" s="3">
        <v>65</v>
      </c>
      <c r="B69" s="1" t="s">
        <v>88</v>
      </c>
      <c r="C69" s="1" t="s">
        <v>53</v>
      </c>
      <c r="D69" s="1">
        <v>2002</v>
      </c>
      <c r="E69" s="1" t="s">
        <v>372</v>
      </c>
      <c r="F69" s="2"/>
      <c r="G69" s="2"/>
      <c r="H69" s="38"/>
      <c r="I69" s="38"/>
      <c r="J69" s="38"/>
      <c r="K69" s="38"/>
      <c r="L69" s="14">
        <v>0</v>
      </c>
      <c r="M69" s="14">
        <v>0</v>
      </c>
      <c r="N69" s="14">
        <v>0</v>
      </c>
      <c r="O69" s="14">
        <v>0</v>
      </c>
      <c r="P69" s="14">
        <f t="shared" ref="P69:P88" si="24">50-(J69*$P$89)+$P$89</f>
        <v>0</v>
      </c>
      <c r="Q69" s="14">
        <f t="shared" ref="Q69:Q88" si="25">50-(K69*$Q$89)+$Q$89</f>
        <v>0</v>
      </c>
      <c r="R69" s="41">
        <f t="shared" ref="R69:R88" si="26">MAX(L69:P69)</f>
        <v>0</v>
      </c>
      <c r="S69" s="32">
        <v>41</v>
      </c>
      <c r="T69" s="38"/>
      <c r="U69" s="38"/>
      <c r="V69" s="48"/>
      <c r="W69" s="26">
        <f>100-(S69*$W$89)+$W$89</f>
        <v>24.528301886792459</v>
      </c>
      <c r="X69" s="26">
        <v>0</v>
      </c>
      <c r="Y69" s="26">
        <v>0</v>
      </c>
      <c r="Z69" s="26">
        <f t="shared" ref="Z69:Z88" si="27">100-(V69*$Z$89)+$Z$89</f>
        <v>0</v>
      </c>
      <c r="AA69" s="41">
        <f t="shared" ref="AA69:AA88" si="28">LARGE(W69:Z69,1)+LARGE(W69:Z69,2)</f>
        <v>24.528301886792459</v>
      </c>
      <c r="AB69" s="51"/>
      <c r="AC69" s="67">
        <v>0</v>
      </c>
      <c r="AD69" s="67"/>
      <c r="AE69" s="67">
        <f t="shared" ref="AE69:AE88" si="29">150-(AD69*$AE$89)+$AE$89</f>
        <v>0</v>
      </c>
      <c r="AF69" s="32"/>
      <c r="AG69" s="26"/>
      <c r="AH69" s="31"/>
      <c r="AI69" s="14"/>
      <c r="AJ69" s="31"/>
      <c r="AK69" s="26"/>
      <c r="AL69" s="31"/>
      <c r="AM69" s="14"/>
      <c r="AN69" s="31"/>
      <c r="AO69" s="14"/>
      <c r="AP69" s="31"/>
      <c r="AQ69" s="26"/>
      <c r="AR69" s="31"/>
      <c r="AS69" s="26"/>
      <c r="AT69" s="31"/>
      <c r="AU69" s="26"/>
      <c r="AV69" s="43">
        <f t="shared" ref="AV69:AV88" si="30">MAX(AG69,AI69,AK69,AM69,AO69,AQ69,AS69,AU69)</f>
        <v>0</v>
      </c>
      <c r="AW69" s="46">
        <f t="shared" ref="AW69:AW88" si="31">R69+AA69+AC69+AV69</f>
        <v>24.528301886792459</v>
      </c>
    </row>
    <row r="70" spans="1:49" x14ac:dyDescent="0.25">
      <c r="A70" s="3">
        <v>66</v>
      </c>
      <c r="B70" s="73" t="s">
        <v>226</v>
      </c>
      <c r="C70" s="1" t="s">
        <v>53</v>
      </c>
      <c r="D70" s="1">
        <v>2004</v>
      </c>
      <c r="E70" s="1" t="s">
        <v>232</v>
      </c>
      <c r="F70" s="2"/>
      <c r="G70" s="2"/>
      <c r="H70" s="38"/>
      <c r="I70" s="38"/>
      <c r="J70" s="38"/>
      <c r="K70" s="38"/>
      <c r="L70" s="14">
        <v>0</v>
      </c>
      <c r="M70" s="14">
        <v>0</v>
      </c>
      <c r="N70" s="14">
        <v>0</v>
      </c>
      <c r="O70" s="14">
        <v>0</v>
      </c>
      <c r="P70" s="14">
        <f t="shared" si="24"/>
        <v>0</v>
      </c>
      <c r="Q70" s="14">
        <f t="shared" si="25"/>
        <v>0</v>
      </c>
      <c r="R70" s="41">
        <f t="shared" si="26"/>
        <v>0</v>
      </c>
      <c r="S70" s="32"/>
      <c r="T70" s="38"/>
      <c r="U70" s="38"/>
      <c r="V70" s="48"/>
      <c r="W70" s="26">
        <v>0</v>
      </c>
      <c r="X70" s="26">
        <v>0</v>
      </c>
      <c r="Y70" s="26">
        <v>0</v>
      </c>
      <c r="Z70" s="26">
        <f t="shared" si="27"/>
        <v>0</v>
      </c>
      <c r="AA70" s="41">
        <f t="shared" si="28"/>
        <v>0</v>
      </c>
      <c r="AB70" s="51">
        <v>51</v>
      </c>
      <c r="AC70" s="67">
        <f>150-(AB70*$AC$89)+$AC$89</f>
        <v>22.881355932203405</v>
      </c>
      <c r="AD70" s="67"/>
      <c r="AE70" s="67">
        <f t="shared" si="29"/>
        <v>0</v>
      </c>
      <c r="AF70" s="32"/>
      <c r="AG70" s="26"/>
      <c r="AH70" s="31"/>
      <c r="AI70" s="14"/>
      <c r="AJ70" s="31"/>
      <c r="AK70" s="14"/>
      <c r="AL70" s="31"/>
      <c r="AM70" s="14"/>
      <c r="AN70" s="31"/>
      <c r="AO70" s="14"/>
      <c r="AP70" s="31"/>
      <c r="AQ70" s="26"/>
      <c r="AR70" s="31"/>
      <c r="AS70" s="26"/>
      <c r="AT70" s="31"/>
      <c r="AU70" s="26"/>
      <c r="AV70" s="43">
        <f t="shared" si="30"/>
        <v>0</v>
      </c>
      <c r="AW70" s="46">
        <f t="shared" si="31"/>
        <v>22.881355932203405</v>
      </c>
    </row>
    <row r="71" spans="1:49" x14ac:dyDescent="0.25">
      <c r="A71" s="3">
        <v>67</v>
      </c>
      <c r="B71" s="73" t="s">
        <v>224</v>
      </c>
      <c r="C71" s="1" t="s">
        <v>53</v>
      </c>
      <c r="D71" s="1">
        <v>2003</v>
      </c>
      <c r="E71" s="1" t="s">
        <v>19</v>
      </c>
      <c r="F71" s="60"/>
      <c r="G71" s="2"/>
      <c r="H71" s="38"/>
      <c r="I71" s="38"/>
      <c r="J71" s="38"/>
      <c r="K71" s="38"/>
      <c r="L71" s="14">
        <v>0</v>
      </c>
      <c r="M71" s="14">
        <v>0</v>
      </c>
      <c r="N71" s="14">
        <v>0</v>
      </c>
      <c r="O71" s="14">
        <v>0</v>
      </c>
      <c r="P71" s="14">
        <f t="shared" si="24"/>
        <v>0</v>
      </c>
      <c r="Q71" s="14">
        <f t="shared" si="25"/>
        <v>0</v>
      </c>
      <c r="R71" s="41">
        <f t="shared" si="26"/>
        <v>0</v>
      </c>
      <c r="S71" s="30"/>
      <c r="T71" s="38"/>
      <c r="U71" s="38"/>
      <c r="V71" s="31"/>
      <c r="W71" s="26">
        <v>0</v>
      </c>
      <c r="X71" s="26">
        <v>0</v>
      </c>
      <c r="Y71" s="26">
        <v>0</v>
      </c>
      <c r="Z71" s="26">
        <f t="shared" si="27"/>
        <v>0</v>
      </c>
      <c r="AA71" s="41">
        <f t="shared" si="28"/>
        <v>0</v>
      </c>
      <c r="AB71" s="51"/>
      <c r="AC71" s="67">
        <v>0</v>
      </c>
      <c r="AD71" s="67"/>
      <c r="AE71" s="67">
        <f t="shared" si="29"/>
        <v>0</v>
      </c>
      <c r="AF71" s="32"/>
      <c r="AG71" s="26"/>
      <c r="AH71" s="31"/>
      <c r="AI71" s="14"/>
      <c r="AJ71" s="31"/>
      <c r="AK71" s="26"/>
      <c r="AL71" s="31"/>
      <c r="AM71" s="14"/>
      <c r="AN71" s="31"/>
      <c r="AO71" s="14"/>
      <c r="AP71" s="31"/>
      <c r="AQ71" s="26"/>
      <c r="AR71" s="31">
        <v>4</v>
      </c>
      <c r="AS71" s="26">
        <f>25-(AR71*$AS$89)+$AS$89</f>
        <v>18.749999999999996</v>
      </c>
      <c r="AT71" s="31"/>
      <c r="AU71" s="26"/>
      <c r="AV71" s="43">
        <f t="shared" si="30"/>
        <v>18.749999999999996</v>
      </c>
      <c r="AW71" s="46">
        <f t="shared" si="31"/>
        <v>18.749999999999996</v>
      </c>
    </row>
    <row r="72" spans="1:49" x14ac:dyDescent="0.25">
      <c r="A72" s="3">
        <v>68</v>
      </c>
      <c r="B72" s="1" t="s">
        <v>35</v>
      </c>
      <c r="C72" s="1" t="s">
        <v>53</v>
      </c>
      <c r="D72" s="1">
        <v>2002</v>
      </c>
      <c r="E72" s="1" t="s">
        <v>32</v>
      </c>
      <c r="F72" s="59">
        <v>16</v>
      </c>
      <c r="G72" s="2"/>
      <c r="H72" s="38"/>
      <c r="I72" s="38"/>
      <c r="J72" s="38"/>
      <c r="K72" s="38"/>
      <c r="L72" s="14">
        <f>50-(F72*$L$89)+$L$89</f>
        <v>10.526315789473681</v>
      </c>
      <c r="M72" s="14">
        <v>0</v>
      </c>
      <c r="N72" s="14">
        <v>0</v>
      </c>
      <c r="O72" s="14">
        <v>0</v>
      </c>
      <c r="P72" s="14">
        <f t="shared" si="24"/>
        <v>0</v>
      </c>
      <c r="Q72" s="14">
        <f t="shared" si="25"/>
        <v>0</v>
      </c>
      <c r="R72" s="41">
        <f t="shared" si="26"/>
        <v>10.526315789473681</v>
      </c>
      <c r="S72" s="32"/>
      <c r="T72" s="38"/>
      <c r="U72" s="38"/>
      <c r="V72" s="48"/>
      <c r="W72" s="26">
        <v>0</v>
      </c>
      <c r="X72" s="26">
        <v>0</v>
      </c>
      <c r="Y72" s="26">
        <v>0</v>
      </c>
      <c r="Z72" s="26">
        <f t="shared" si="27"/>
        <v>0</v>
      </c>
      <c r="AA72" s="41">
        <f t="shared" si="28"/>
        <v>0</v>
      </c>
      <c r="AB72" s="51"/>
      <c r="AC72" s="67">
        <v>0</v>
      </c>
      <c r="AD72" s="67"/>
      <c r="AE72" s="67">
        <f t="shared" si="29"/>
        <v>0</v>
      </c>
      <c r="AF72" s="32"/>
      <c r="AG72" s="26"/>
      <c r="AH72" s="31"/>
      <c r="AI72" s="14"/>
      <c r="AJ72" s="31">
        <v>10</v>
      </c>
      <c r="AK72" s="14">
        <f>25-(AJ72*$AK$89)+$AK$89</f>
        <v>7.6923076923076934</v>
      </c>
      <c r="AL72" s="31"/>
      <c r="AM72" s="14"/>
      <c r="AN72" s="31">
        <v>42</v>
      </c>
      <c r="AO72" s="14">
        <f>25-(AN72*$AO$89)+$AO$89</f>
        <v>3.1914893617021289</v>
      </c>
      <c r="AP72" s="31"/>
      <c r="AQ72" s="26"/>
      <c r="AR72" s="31"/>
      <c r="AS72" s="26"/>
      <c r="AT72" s="31"/>
      <c r="AU72" s="26"/>
      <c r="AV72" s="43">
        <f t="shared" si="30"/>
        <v>7.6923076923076934</v>
      </c>
      <c r="AW72" s="46">
        <f t="shared" si="31"/>
        <v>18.218623481781375</v>
      </c>
    </row>
    <row r="73" spans="1:49" x14ac:dyDescent="0.25">
      <c r="A73" s="3">
        <v>69</v>
      </c>
      <c r="B73" s="73" t="s">
        <v>222</v>
      </c>
      <c r="C73" s="1" t="s">
        <v>53</v>
      </c>
      <c r="D73" s="1">
        <v>2004</v>
      </c>
      <c r="E73" s="1" t="s">
        <v>372</v>
      </c>
      <c r="F73" s="59"/>
      <c r="G73" s="2"/>
      <c r="H73" s="38"/>
      <c r="I73" s="38">
        <v>54</v>
      </c>
      <c r="J73" s="38"/>
      <c r="K73" s="38"/>
      <c r="L73" s="14">
        <v>0</v>
      </c>
      <c r="M73" s="14">
        <v>0</v>
      </c>
      <c r="N73" s="14">
        <v>0</v>
      </c>
      <c r="O73" s="14">
        <f>50-(I73*$O$89)+$O$89</f>
        <v>5.0847457627118686</v>
      </c>
      <c r="P73" s="14">
        <f t="shared" si="24"/>
        <v>0</v>
      </c>
      <c r="Q73" s="14">
        <f t="shared" si="25"/>
        <v>0</v>
      </c>
      <c r="R73" s="41">
        <f t="shared" si="26"/>
        <v>5.0847457627118686</v>
      </c>
      <c r="S73" s="32"/>
      <c r="T73" s="38"/>
      <c r="U73" s="38"/>
      <c r="V73" s="31"/>
      <c r="W73" s="26">
        <v>0</v>
      </c>
      <c r="X73" s="26">
        <v>0</v>
      </c>
      <c r="Y73" s="26">
        <v>0</v>
      </c>
      <c r="Z73" s="26">
        <f t="shared" si="27"/>
        <v>0</v>
      </c>
      <c r="AA73" s="41">
        <f t="shared" si="28"/>
        <v>0</v>
      </c>
      <c r="AB73" s="51">
        <v>57</v>
      </c>
      <c r="AC73" s="67">
        <f>150-(AB73*$AC$89)+$AC$89</f>
        <v>7.6271186440677941</v>
      </c>
      <c r="AD73" s="67"/>
      <c r="AE73" s="67">
        <f t="shared" si="29"/>
        <v>0</v>
      </c>
      <c r="AF73" s="32"/>
      <c r="AG73" s="26"/>
      <c r="AH73" s="31"/>
      <c r="AI73" s="14"/>
      <c r="AJ73" s="31"/>
      <c r="AK73" s="26"/>
      <c r="AL73" s="31"/>
      <c r="AM73" s="14"/>
      <c r="AN73" s="31"/>
      <c r="AO73" s="14"/>
      <c r="AP73" s="31"/>
      <c r="AQ73" s="26"/>
      <c r="AR73" s="31"/>
      <c r="AS73" s="26"/>
      <c r="AT73" s="31"/>
      <c r="AU73" s="26"/>
      <c r="AV73" s="43">
        <f t="shared" si="30"/>
        <v>0</v>
      </c>
      <c r="AW73" s="46">
        <f t="shared" si="31"/>
        <v>12.711864406779663</v>
      </c>
    </row>
    <row r="74" spans="1:49" x14ac:dyDescent="0.25">
      <c r="A74" s="3">
        <v>70</v>
      </c>
      <c r="B74" s="1" t="s">
        <v>97</v>
      </c>
      <c r="C74" s="1" t="s">
        <v>53</v>
      </c>
      <c r="D74" s="1">
        <v>2003</v>
      </c>
      <c r="E74" s="22" t="s">
        <v>98</v>
      </c>
      <c r="F74" s="2">
        <v>19</v>
      </c>
      <c r="G74" s="2"/>
      <c r="H74" s="38"/>
      <c r="I74" s="38"/>
      <c r="J74" s="38"/>
      <c r="K74" s="38"/>
      <c r="L74" s="14">
        <f>50-(F74*$L$89)+$L$89</f>
        <v>2.6315789473684212</v>
      </c>
      <c r="M74" s="14">
        <v>0</v>
      </c>
      <c r="N74" s="14">
        <v>0</v>
      </c>
      <c r="O74" s="14">
        <v>0</v>
      </c>
      <c r="P74" s="14">
        <f t="shared" si="24"/>
        <v>0</v>
      </c>
      <c r="Q74" s="14">
        <f t="shared" si="25"/>
        <v>0</v>
      </c>
      <c r="R74" s="41">
        <f t="shared" si="26"/>
        <v>2.6315789473684212</v>
      </c>
      <c r="S74" s="32"/>
      <c r="T74" s="38">
        <v>45</v>
      </c>
      <c r="U74" s="38"/>
      <c r="V74" s="31"/>
      <c r="W74" s="26">
        <v>0</v>
      </c>
      <c r="X74" s="26">
        <f>100-(T74*$X$89)+$X$89</f>
        <v>8.3333333333333339</v>
      </c>
      <c r="Y74" s="26">
        <v>0</v>
      </c>
      <c r="Z74" s="26">
        <f t="shared" si="27"/>
        <v>0</v>
      </c>
      <c r="AA74" s="41">
        <f t="shared" si="28"/>
        <v>8.3333333333333339</v>
      </c>
      <c r="AB74" s="51"/>
      <c r="AC74" s="67">
        <v>0</v>
      </c>
      <c r="AD74" s="67"/>
      <c r="AE74" s="67">
        <f t="shared" si="29"/>
        <v>0</v>
      </c>
      <c r="AF74" s="32"/>
      <c r="AG74" s="26"/>
      <c r="AH74" s="31"/>
      <c r="AI74" s="14"/>
      <c r="AJ74" s="31"/>
      <c r="AK74" s="26"/>
      <c r="AL74" s="31"/>
      <c r="AM74" s="14"/>
      <c r="AN74" s="31">
        <v>47</v>
      </c>
      <c r="AO74" s="14">
        <f>25-(AN74*$AO$89)+$AO$89</f>
        <v>0.53191489361702127</v>
      </c>
      <c r="AP74" s="31"/>
      <c r="AQ74" s="26"/>
      <c r="AR74" s="31"/>
      <c r="AS74" s="26"/>
      <c r="AT74" s="31"/>
      <c r="AU74" s="26"/>
      <c r="AV74" s="43">
        <f t="shared" si="30"/>
        <v>0.53191489361702127</v>
      </c>
      <c r="AW74" s="46">
        <f t="shared" si="31"/>
        <v>11.496827174318776</v>
      </c>
    </row>
    <row r="75" spans="1:49" x14ac:dyDescent="0.25">
      <c r="A75" s="3">
        <v>71</v>
      </c>
      <c r="B75" s="1" t="s">
        <v>112</v>
      </c>
      <c r="C75" s="1" t="s">
        <v>53</v>
      </c>
      <c r="D75" s="1">
        <v>2003</v>
      </c>
      <c r="E75" s="1" t="s">
        <v>32</v>
      </c>
      <c r="F75" s="2">
        <v>18</v>
      </c>
      <c r="G75" s="2"/>
      <c r="H75" s="38"/>
      <c r="I75" s="38"/>
      <c r="J75" s="38"/>
      <c r="K75" s="38"/>
      <c r="L75" s="14">
        <f>50-(F75*$L$89)+$L$89</f>
        <v>5.2631578947368389</v>
      </c>
      <c r="M75" s="14">
        <v>0</v>
      </c>
      <c r="N75" s="14">
        <v>0</v>
      </c>
      <c r="O75" s="14">
        <v>0</v>
      </c>
      <c r="P75" s="14">
        <f t="shared" si="24"/>
        <v>0</v>
      </c>
      <c r="Q75" s="14">
        <f t="shared" si="25"/>
        <v>0</v>
      </c>
      <c r="R75" s="41">
        <f t="shared" si="26"/>
        <v>5.2631578947368389</v>
      </c>
      <c r="S75" s="32"/>
      <c r="T75" s="38"/>
      <c r="U75" s="38"/>
      <c r="V75" s="48"/>
      <c r="W75" s="26">
        <v>0</v>
      </c>
      <c r="X75" s="26">
        <v>0</v>
      </c>
      <c r="Y75" s="26">
        <v>0</v>
      </c>
      <c r="Z75" s="26">
        <f t="shared" si="27"/>
        <v>0</v>
      </c>
      <c r="AA75" s="41">
        <f t="shared" si="28"/>
        <v>0</v>
      </c>
      <c r="AB75" s="51"/>
      <c r="AC75" s="67">
        <v>0</v>
      </c>
      <c r="AD75" s="67"/>
      <c r="AE75" s="67">
        <f t="shared" si="29"/>
        <v>0</v>
      </c>
      <c r="AF75" s="32">
        <v>13</v>
      </c>
      <c r="AG75" s="26">
        <f>25-(AF75*$AG$89)+$AG$89</f>
        <v>1.9230769230769231</v>
      </c>
      <c r="AH75" s="31"/>
      <c r="AI75" s="14"/>
      <c r="AJ75" s="31">
        <v>11</v>
      </c>
      <c r="AK75" s="26">
        <f>25-(AJ75*$AK$89)+$AK$89</f>
        <v>5.7692307692307701</v>
      </c>
      <c r="AL75" s="31"/>
      <c r="AM75" s="14"/>
      <c r="AN75" s="31">
        <v>45</v>
      </c>
      <c r="AO75" s="14">
        <f>25-(AN75*$AO$89)+$AO$89</f>
        <v>1.5957446808510629</v>
      </c>
      <c r="AP75" s="31"/>
      <c r="AQ75" s="26"/>
      <c r="AR75" s="31"/>
      <c r="AS75" s="26"/>
      <c r="AT75" s="31"/>
      <c r="AU75" s="26"/>
      <c r="AV75" s="43">
        <f t="shared" si="30"/>
        <v>5.7692307692307701</v>
      </c>
      <c r="AW75" s="46">
        <f t="shared" si="31"/>
        <v>11.032388663967609</v>
      </c>
    </row>
    <row r="76" spans="1:49" x14ac:dyDescent="0.25">
      <c r="A76" s="3">
        <v>72</v>
      </c>
      <c r="B76" s="1" t="s">
        <v>185</v>
      </c>
      <c r="C76" s="1" t="s">
        <v>53</v>
      </c>
      <c r="D76" s="1">
        <v>2003</v>
      </c>
      <c r="E76" s="1" t="s">
        <v>186</v>
      </c>
      <c r="F76" s="60"/>
      <c r="G76" s="2">
        <v>14</v>
      </c>
      <c r="H76" s="38"/>
      <c r="I76" s="38"/>
      <c r="J76" s="38"/>
      <c r="K76" s="38"/>
      <c r="L76" s="14">
        <v>0</v>
      </c>
      <c r="M76" s="14">
        <f>50-(G76*$M$89)+$M$89</f>
        <v>6.6666666666666625</v>
      </c>
      <c r="N76" s="14">
        <v>0</v>
      </c>
      <c r="O76" s="14">
        <v>0</v>
      </c>
      <c r="P76" s="14">
        <f t="shared" si="24"/>
        <v>0</v>
      </c>
      <c r="Q76" s="14">
        <f t="shared" si="25"/>
        <v>0</v>
      </c>
      <c r="R76" s="41">
        <f t="shared" si="26"/>
        <v>6.6666666666666625</v>
      </c>
      <c r="S76" s="32"/>
      <c r="T76" s="38"/>
      <c r="U76" s="38"/>
      <c r="V76" s="31"/>
      <c r="W76" s="26">
        <v>0</v>
      </c>
      <c r="X76" s="26">
        <v>0</v>
      </c>
      <c r="Y76" s="26">
        <v>0</v>
      </c>
      <c r="Z76" s="26">
        <f t="shared" si="27"/>
        <v>0</v>
      </c>
      <c r="AA76" s="41">
        <f t="shared" si="28"/>
        <v>0</v>
      </c>
      <c r="AB76" s="51"/>
      <c r="AC76" s="67">
        <v>0</v>
      </c>
      <c r="AD76" s="67"/>
      <c r="AE76" s="67">
        <f t="shared" si="29"/>
        <v>0</v>
      </c>
      <c r="AF76" s="32"/>
      <c r="AG76" s="26"/>
      <c r="AH76" s="31"/>
      <c r="AI76" s="14"/>
      <c r="AJ76" s="31">
        <v>12</v>
      </c>
      <c r="AK76" s="14">
        <f>25-(AJ76*$AK$89)+$AK$89</f>
        <v>3.8461538461538467</v>
      </c>
      <c r="AL76" s="31"/>
      <c r="AM76" s="14"/>
      <c r="AN76" s="31"/>
      <c r="AO76" s="14"/>
      <c r="AP76" s="31"/>
      <c r="AQ76" s="26"/>
      <c r="AR76" s="31"/>
      <c r="AS76" s="26"/>
      <c r="AT76" s="31"/>
      <c r="AU76" s="26"/>
      <c r="AV76" s="43">
        <f t="shared" si="30"/>
        <v>3.8461538461538467</v>
      </c>
      <c r="AW76" s="46">
        <f t="shared" si="31"/>
        <v>10.512820512820509</v>
      </c>
    </row>
    <row r="77" spans="1:49" x14ac:dyDescent="0.25">
      <c r="A77" s="3">
        <v>73</v>
      </c>
      <c r="B77" s="22" t="s">
        <v>166</v>
      </c>
      <c r="C77" s="22" t="s">
        <v>53</v>
      </c>
      <c r="D77" s="22">
        <v>2005</v>
      </c>
      <c r="E77" s="22" t="s">
        <v>10</v>
      </c>
      <c r="F77" s="2"/>
      <c r="G77" s="2"/>
      <c r="H77" s="38"/>
      <c r="I77" s="38">
        <v>58</v>
      </c>
      <c r="J77" s="38"/>
      <c r="K77" s="38"/>
      <c r="L77" s="14">
        <v>0</v>
      </c>
      <c r="M77" s="14">
        <v>0</v>
      </c>
      <c r="N77" s="14">
        <v>0</v>
      </c>
      <c r="O77" s="14">
        <f>50-(I77*$O$89)+$O$89</f>
        <v>1.6949152542372876</v>
      </c>
      <c r="P77" s="14">
        <f t="shared" si="24"/>
        <v>0</v>
      </c>
      <c r="Q77" s="14">
        <f t="shared" si="25"/>
        <v>0</v>
      </c>
      <c r="R77" s="41">
        <f t="shared" si="26"/>
        <v>1.6949152542372876</v>
      </c>
      <c r="S77" s="32"/>
      <c r="T77" s="38"/>
      <c r="U77" s="38">
        <v>48</v>
      </c>
      <c r="V77" s="48"/>
      <c r="W77" s="26">
        <v>0</v>
      </c>
      <c r="X77" s="26">
        <v>0</v>
      </c>
      <c r="Y77" s="26">
        <f>100-(U77*$Y$89)+$Y$89</f>
        <v>2.0833333333333335</v>
      </c>
      <c r="Z77" s="26">
        <f t="shared" si="27"/>
        <v>0</v>
      </c>
      <c r="AA77" s="41">
        <f t="shared" si="28"/>
        <v>2.0833333333333335</v>
      </c>
      <c r="AB77" s="51">
        <v>58</v>
      </c>
      <c r="AC77" s="67">
        <f>150-(AB77*$AC$89)+$AC$89</f>
        <v>5.0847457627118633</v>
      </c>
      <c r="AD77" s="67"/>
      <c r="AE77" s="67">
        <f t="shared" si="29"/>
        <v>0</v>
      </c>
      <c r="AF77" s="32"/>
      <c r="AG77" s="26"/>
      <c r="AH77" s="31"/>
      <c r="AI77" s="14"/>
      <c r="AJ77" s="31"/>
      <c r="AK77" s="14"/>
      <c r="AL77" s="31"/>
      <c r="AM77" s="14"/>
      <c r="AN77" s="31"/>
      <c r="AO77" s="14"/>
      <c r="AP77" s="31"/>
      <c r="AQ77" s="26"/>
      <c r="AR77" s="31"/>
      <c r="AS77" s="26"/>
      <c r="AT77" s="31"/>
      <c r="AU77" s="26"/>
      <c r="AV77" s="43">
        <f t="shared" si="30"/>
        <v>0</v>
      </c>
      <c r="AW77" s="46">
        <f t="shared" si="31"/>
        <v>8.8629943502824844</v>
      </c>
    </row>
    <row r="78" spans="1:49" x14ac:dyDescent="0.25">
      <c r="A78" s="3">
        <v>74</v>
      </c>
      <c r="B78" s="22" t="s">
        <v>172</v>
      </c>
      <c r="C78" s="22" t="s">
        <v>53</v>
      </c>
      <c r="D78" s="22">
        <v>2004</v>
      </c>
      <c r="E78" s="22" t="s">
        <v>20</v>
      </c>
      <c r="F78" s="2"/>
      <c r="G78" s="2">
        <v>15</v>
      </c>
      <c r="H78" s="38"/>
      <c r="I78" s="38"/>
      <c r="J78" s="38"/>
      <c r="K78" s="38"/>
      <c r="L78" s="14">
        <v>0</v>
      </c>
      <c r="M78" s="14">
        <f>50-(G78*$M$89)+$M$89</f>
        <v>3.3333333333333335</v>
      </c>
      <c r="N78" s="14">
        <v>0</v>
      </c>
      <c r="O78" s="14">
        <v>0</v>
      </c>
      <c r="P78" s="14">
        <f t="shared" si="24"/>
        <v>0</v>
      </c>
      <c r="Q78" s="14">
        <f t="shared" si="25"/>
        <v>0</v>
      </c>
      <c r="R78" s="41">
        <f t="shared" si="26"/>
        <v>3.3333333333333335</v>
      </c>
      <c r="S78" s="32"/>
      <c r="T78" s="38"/>
      <c r="U78" s="38"/>
      <c r="V78" s="48"/>
      <c r="W78" s="26">
        <v>0</v>
      </c>
      <c r="X78" s="26">
        <v>0</v>
      </c>
      <c r="Y78" s="26">
        <v>0</v>
      </c>
      <c r="Z78" s="26">
        <f t="shared" si="27"/>
        <v>0</v>
      </c>
      <c r="AA78" s="41">
        <f t="shared" si="28"/>
        <v>0</v>
      </c>
      <c r="AB78" s="51"/>
      <c r="AC78" s="67">
        <v>0</v>
      </c>
      <c r="AD78" s="67"/>
      <c r="AE78" s="67">
        <f t="shared" si="29"/>
        <v>0</v>
      </c>
      <c r="AF78" s="32">
        <v>12</v>
      </c>
      <c r="AG78" s="26">
        <f>25-(AF78*$AG$89)+$AG$89</f>
        <v>3.8461538461538467</v>
      </c>
      <c r="AH78" s="31"/>
      <c r="AI78" s="14"/>
      <c r="AJ78" s="31">
        <v>13</v>
      </c>
      <c r="AK78" s="14">
        <f>25-(AJ78*$AK$89)+$AK$89</f>
        <v>1.9230769230769231</v>
      </c>
      <c r="AL78" s="31"/>
      <c r="AM78" s="14"/>
      <c r="AN78" s="31"/>
      <c r="AO78" s="14"/>
      <c r="AP78" s="31"/>
      <c r="AQ78" s="26"/>
      <c r="AR78" s="31"/>
      <c r="AS78" s="26"/>
      <c r="AT78" s="31"/>
      <c r="AU78" s="26"/>
      <c r="AV78" s="43">
        <f t="shared" si="30"/>
        <v>3.8461538461538467</v>
      </c>
      <c r="AW78" s="46">
        <f t="shared" si="31"/>
        <v>7.1794871794871806</v>
      </c>
    </row>
    <row r="79" spans="1:49" x14ac:dyDescent="0.25">
      <c r="A79" s="3">
        <v>75</v>
      </c>
      <c r="B79" s="22" t="s">
        <v>176</v>
      </c>
      <c r="C79" s="22" t="s">
        <v>53</v>
      </c>
      <c r="D79" s="22">
        <v>2002</v>
      </c>
      <c r="E79" s="22" t="s">
        <v>31</v>
      </c>
      <c r="F79" s="2"/>
      <c r="G79" s="2"/>
      <c r="H79" s="38"/>
      <c r="I79" s="38"/>
      <c r="J79" s="38"/>
      <c r="K79" s="38"/>
      <c r="L79" s="14">
        <v>0</v>
      </c>
      <c r="M79" s="14">
        <v>0</v>
      </c>
      <c r="N79" s="14">
        <v>0</v>
      </c>
      <c r="O79" s="14">
        <v>0</v>
      </c>
      <c r="P79" s="14">
        <f t="shared" si="24"/>
        <v>0</v>
      </c>
      <c r="Q79" s="14">
        <f t="shared" si="25"/>
        <v>0</v>
      </c>
      <c r="R79" s="41">
        <f t="shared" si="26"/>
        <v>0</v>
      </c>
      <c r="S79" s="32">
        <v>52</v>
      </c>
      <c r="T79" s="38"/>
      <c r="U79" s="38"/>
      <c r="V79" s="48"/>
      <c r="W79" s="26">
        <f>100-(S79*$W$89)+$W$89</f>
        <v>3.7735849056603814</v>
      </c>
      <c r="X79" s="26">
        <v>0</v>
      </c>
      <c r="Y79" s="26">
        <v>0</v>
      </c>
      <c r="Z79" s="26">
        <f t="shared" si="27"/>
        <v>0</v>
      </c>
      <c r="AA79" s="41">
        <f t="shared" si="28"/>
        <v>3.7735849056603814</v>
      </c>
      <c r="AB79" s="51"/>
      <c r="AC79" s="67">
        <v>0</v>
      </c>
      <c r="AD79" s="67"/>
      <c r="AE79" s="67">
        <f t="shared" si="29"/>
        <v>0</v>
      </c>
      <c r="AF79" s="32"/>
      <c r="AG79" s="26"/>
      <c r="AH79" s="31"/>
      <c r="AI79" s="14"/>
      <c r="AJ79" s="31"/>
      <c r="AK79" s="26"/>
      <c r="AL79" s="31"/>
      <c r="AM79" s="14"/>
      <c r="AN79" s="31">
        <v>43</v>
      </c>
      <c r="AO79" s="14">
        <f>25-(AN79*$AO$89)+$AO$89</f>
        <v>2.6595744680851081</v>
      </c>
      <c r="AP79" s="31"/>
      <c r="AQ79" s="26"/>
      <c r="AR79" s="31"/>
      <c r="AS79" s="26"/>
      <c r="AT79" s="31"/>
      <c r="AU79" s="26"/>
      <c r="AV79" s="43">
        <f t="shared" si="30"/>
        <v>2.6595744680851081</v>
      </c>
      <c r="AW79" s="46">
        <f t="shared" si="31"/>
        <v>6.4331593737454895</v>
      </c>
    </row>
    <row r="80" spans="1:49" x14ac:dyDescent="0.25">
      <c r="A80" s="3">
        <v>76</v>
      </c>
      <c r="B80" s="1" t="s">
        <v>190</v>
      </c>
      <c r="C80" s="1"/>
      <c r="D80" s="1"/>
      <c r="E80" s="1" t="s">
        <v>313</v>
      </c>
      <c r="F80" s="60"/>
      <c r="G80" s="2"/>
      <c r="H80" s="38">
        <v>22</v>
      </c>
      <c r="I80" s="38"/>
      <c r="J80" s="38"/>
      <c r="K80" s="38"/>
      <c r="L80" s="14">
        <v>0</v>
      </c>
      <c r="M80" s="14">
        <v>0</v>
      </c>
      <c r="N80" s="14">
        <f>50-(H80*$N$89)+$N$89</f>
        <v>6.2499999999999982</v>
      </c>
      <c r="O80" s="14">
        <v>0</v>
      </c>
      <c r="P80" s="14">
        <f t="shared" si="24"/>
        <v>0</v>
      </c>
      <c r="Q80" s="14">
        <f t="shared" si="25"/>
        <v>0</v>
      </c>
      <c r="R80" s="41">
        <f t="shared" si="26"/>
        <v>6.2499999999999982</v>
      </c>
      <c r="S80" s="32"/>
      <c r="T80" s="38"/>
      <c r="U80" s="38"/>
      <c r="V80" s="31"/>
      <c r="W80" s="26">
        <v>0</v>
      </c>
      <c r="X80" s="26">
        <v>0</v>
      </c>
      <c r="Y80" s="26">
        <v>0</v>
      </c>
      <c r="Z80" s="26">
        <f t="shared" si="27"/>
        <v>0</v>
      </c>
      <c r="AA80" s="41">
        <f t="shared" si="28"/>
        <v>0</v>
      </c>
      <c r="AB80" s="51"/>
      <c r="AC80" s="67">
        <v>0</v>
      </c>
      <c r="AD80" s="67"/>
      <c r="AE80" s="67">
        <f t="shared" si="29"/>
        <v>0</v>
      </c>
      <c r="AF80" s="32"/>
      <c r="AG80" s="26"/>
      <c r="AH80" s="31"/>
      <c r="AI80" s="14"/>
      <c r="AJ80" s="31"/>
      <c r="AK80" s="26"/>
      <c r="AL80" s="31"/>
      <c r="AM80" s="14"/>
      <c r="AN80" s="31"/>
      <c r="AO80" s="14"/>
      <c r="AP80" s="31"/>
      <c r="AQ80" s="26"/>
      <c r="AR80" s="31"/>
      <c r="AS80" s="26"/>
      <c r="AT80" s="31"/>
      <c r="AU80" s="26"/>
      <c r="AV80" s="43">
        <f t="shared" si="30"/>
        <v>0</v>
      </c>
      <c r="AW80" s="46">
        <f t="shared" si="31"/>
        <v>6.2499999999999982</v>
      </c>
    </row>
    <row r="81" spans="1:49" x14ac:dyDescent="0.25">
      <c r="A81" s="3">
        <v>77</v>
      </c>
      <c r="B81" s="22" t="s">
        <v>164</v>
      </c>
      <c r="C81" s="22" t="s">
        <v>53</v>
      </c>
      <c r="D81" s="22">
        <v>2002</v>
      </c>
      <c r="E81" s="22" t="s">
        <v>82</v>
      </c>
      <c r="F81" s="2"/>
      <c r="G81" s="2"/>
      <c r="H81" s="38"/>
      <c r="I81" s="38"/>
      <c r="J81" s="38"/>
      <c r="K81" s="38"/>
      <c r="L81" s="14">
        <v>0</v>
      </c>
      <c r="M81" s="14">
        <v>0</v>
      </c>
      <c r="N81" s="14">
        <v>0</v>
      </c>
      <c r="O81" s="14">
        <v>0</v>
      </c>
      <c r="P81" s="14">
        <f t="shared" si="24"/>
        <v>0</v>
      </c>
      <c r="Q81" s="14">
        <f t="shared" si="25"/>
        <v>0</v>
      </c>
      <c r="R81" s="41">
        <f t="shared" si="26"/>
        <v>0</v>
      </c>
      <c r="S81" s="32"/>
      <c r="T81" s="38"/>
      <c r="U81" s="38">
        <v>46</v>
      </c>
      <c r="V81" s="48"/>
      <c r="W81" s="26">
        <v>0</v>
      </c>
      <c r="X81" s="26">
        <v>0</v>
      </c>
      <c r="Y81" s="26">
        <f>100-(U81*$Y$89)+$Y$89</f>
        <v>6.2499999999999911</v>
      </c>
      <c r="Z81" s="26">
        <f t="shared" si="27"/>
        <v>0</v>
      </c>
      <c r="AA81" s="41">
        <f t="shared" si="28"/>
        <v>6.2499999999999911</v>
      </c>
      <c r="AB81" s="51"/>
      <c r="AC81" s="67">
        <v>0</v>
      </c>
      <c r="AD81" s="67"/>
      <c r="AE81" s="67">
        <f t="shared" si="29"/>
        <v>0</v>
      </c>
      <c r="AF81" s="32"/>
      <c r="AG81" s="26"/>
      <c r="AH81" s="31"/>
      <c r="AI81" s="14"/>
      <c r="AJ81" s="31"/>
      <c r="AK81" s="26"/>
      <c r="AL81" s="31"/>
      <c r="AM81" s="14"/>
      <c r="AN81" s="31"/>
      <c r="AO81" s="14"/>
      <c r="AP81" s="31"/>
      <c r="AQ81" s="26"/>
      <c r="AR81" s="31"/>
      <c r="AS81" s="26"/>
      <c r="AT81" s="31"/>
      <c r="AU81" s="26"/>
      <c r="AV81" s="43">
        <f t="shared" si="30"/>
        <v>0</v>
      </c>
      <c r="AW81" s="46">
        <f t="shared" si="31"/>
        <v>6.2499999999999911</v>
      </c>
    </row>
    <row r="82" spans="1:49" x14ac:dyDescent="0.25">
      <c r="A82" s="3">
        <v>78</v>
      </c>
      <c r="B82" s="22" t="s">
        <v>177</v>
      </c>
      <c r="C82" s="22" t="s">
        <v>53</v>
      </c>
      <c r="D82" s="22">
        <v>2005</v>
      </c>
      <c r="E82" s="22" t="s">
        <v>31</v>
      </c>
      <c r="F82" s="2"/>
      <c r="G82" s="2"/>
      <c r="H82" s="38"/>
      <c r="I82" s="38">
        <v>59</v>
      </c>
      <c r="J82" s="38"/>
      <c r="K82" s="38"/>
      <c r="L82" s="14">
        <v>0</v>
      </c>
      <c r="M82" s="14">
        <v>0</v>
      </c>
      <c r="N82" s="14">
        <v>0</v>
      </c>
      <c r="O82" s="14">
        <f>50-(I82*$O$89)+$O$89</f>
        <v>0.84745762711864403</v>
      </c>
      <c r="P82" s="14">
        <f t="shared" si="24"/>
        <v>0</v>
      </c>
      <c r="Q82" s="14">
        <f t="shared" si="25"/>
        <v>0</v>
      </c>
      <c r="R82" s="41">
        <f t="shared" si="26"/>
        <v>0.84745762711864403</v>
      </c>
      <c r="S82" s="32">
        <v>53</v>
      </c>
      <c r="T82" s="38"/>
      <c r="U82" s="38"/>
      <c r="V82" s="48"/>
      <c r="W82" s="26">
        <f>100-(S82*$W$89)+$W$89</f>
        <v>1.8867924528301887</v>
      </c>
      <c r="X82" s="26">
        <v>0</v>
      </c>
      <c r="Y82" s="26">
        <v>0</v>
      </c>
      <c r="Z82" s="26">
        <f t="shared" si="27"/>
        <v>0</v>
      </c>
      <c r="AA82" s="41">
        <f t="shared" si="28"/>
        <v>1.8867924528301887</v>
      </c>
      <c r="AB82" s="51">
        <v>59</v>
      </c>
      <c r="AC82" s="67">
        <f>150-(AB82*$AC$89)+$AC$89</f>
        <v>2.5423728813559321</v>
      </c>
      <c r="AD82" s="67"/>
      <c r="AE82" s="67">
        <f t="shared" si="29"/>
        <v>0</v>
      </c>
      <c r="AF82" s="32"/>
      <c r="AG82" s="26"/>
      <c r="AH82" s="31"/>
      <c r="AI82" s="14"/>
      <c r="AJ82" s="31"/>
      <c r="AK82" s="26"/>
      <c r="AL82" s="31"/>
      <c r="AM82" s="14"/>
      <c r="AN82" s="31"/>
      <c r="AO82" s="14"/>
      <c r="AP82" s="31"/>
      <c r="AQ82" s="26"/>
      <c r="AR82" s="31"/>
      <c r="AS82" s="26"/>
      <c r="AT82" s="31"/>
      <c r="AU82" s="26"/>
      <c r="AV82" s="43">
        <f t="shared" si="30"/>
        <v>0</v>
      </c>
      <c r="AW82" s="46">
        <f t="shared" si="31"/>
        <v>5.2766229613047653</v>
      </c>
    </row>
    <row r="83" spans="1:49" x14ac:dyDescent="0.25">
      <c r="A83" s="3">
        <v>79</v>
      </c>
      <c r="B83" s="1" t="s">
        <v>192</v>
      </c>
      <c r="C83" s="1"/>
      <c r="D83" s="1"/>
      <c r="E83" s="1" t="s">
        <v>193</v>
      </c>
      <c r="F83" s="60"/>
      <c r="G83" s="2"/>
      <c r="H83" s="38"/>
      <c r="I83" s="38"/>
      <c r="J83" s="38"/>
      <c r="K83" s="38"/>
      <c r="L83" s="14">
        <v>0</v>
      </c>
      <c r="M83" s="14">
        <v>0</v>
      </c>
      <c r="N83" s="14">
        <v>0</v>
      </c>
      <c r="O83" s="14">
        <v>0</v>
      </c>
      <c r="P83" s="14">
        <f t="shared" si="24"/>
        <v>0</v>
      </c>
      <c r="Q83" s="14">
        <f t="shared" si="25"/>
        <v>0</v>
      </c>
      <c r="R83" s="41">
        <f t="shared" si="26"/>
        <v>0</v>
      </c>
      <c r="S83" s="32"/>
      <c r="T83" s="38"/>
      <c r="U83" s="38"/>
      <c r="V83" s="31"/>
      <c r="W83" s="26">
        <v>0</v>
      </c>
      <c r="X83" s="26">
        <v>0</v>
      </c>
      <c r="Y83" s="26">
        <v>0</v>
      </c>
      <c r="Z83" s="26">
        <f t="shared" si="27"/>
        <v>0</v>
      </c>
      <c r="AA83" s="41">
        <f t="shared" si="28"/>
        <v>0</v>
      </c>
      <c r="AB83" s="51"/>
      <c r="AC83" s="67">
        <v>0</v>
      </c>
      <c r="AD83" s="67"/>
      <c r="AE83" s="67">
        <f t="shared" si="29"/>
        <v>0</v>
      </c>
      <c r="AF83" s="32"/>
      <c r="AG83" s="26"/>
      <c r="AH83" s="31"/>
      <c r="AI83" s="14"/>
      <c r="AJ83" s="31"/>
      <c r="AK83" s="26"/>
      <c r="AL83" s="31">
        <v>11</v>
      </c>
      <c r="AM83" s="14">
        <f>25-(AL83*$AM$89)+$AM$89</f>
        <v>4.1666666666666661</v>
      </c>
      <c r="AN83" s="31"/>
      <c r="AO83" s="14"/>
      <c r="AP83" s="31"/>
      <c r="AQ83" s="26"/>
      <c r="AR83" s="31"/>
      <c r="AS83" s="26"/>
      <c r="AT83" s="31"/>
      <c r="AU83" s="26"/>
      <c r="AV83" s="43">
        <f t="shared" si="30"/>
        <v>4.1666666666666661</v>
      </c>
      <c r="AW83" s="46">
        <f t="shared" si="31"/>
        <v>4.1666666666666661</v>
      </c>
    </row>
    <row r="84" spans="1:49" x14ac:dyDescent="0.25">
      <c r="A84" s="3">
        <v>80</v>
      </c>
      <c r="B84" s="22" t="s">
        <v>165</v>
      </c>
      <c r="C84" s="22" t="s">
        <v>53</v>
      </c>
      <c r="D84" s="22">
        <v>2005</v>
      </c>
      <c r="E84" s="22" t="s">
        <v>82</v>
      </c>
      <c r="F84" s="2"/>
      <c r="G84" s="2"/>
      <c r="H84" s="38"/>
      <c r="I84" s="38"/>
      <c r="J84" s="38"/>
      <c r="K84" s="38"/>
      <c r="L84" s="14">
        <v>0</v>
      </c>
      <c r="M84" s="14">
        <v>0</v>
      </c>
      <c r="N84" s="14">
        <v>0</v>
      </c>
      <c r="O84" s="14">
        <v>0</v>
      </c>
      <c r="P84" s="14">
        <f t="shared" si="24"/>
        <v>0</v>
      </c>
      <c r="Q84" s="14">
        <f t="shared" si="25"/>
        <v>0</v>
      </c>
      <c r="R84" s="41">
        <f t="shared" si="26"/>
        <v>0</v>
      </c>
      <c r="S84" s="32"/>
      <c r="T84" s="38"/>
      <c r="U84" s="38">
        <v>47</v>
      </c>
      <c r="V84" s="48"/>
      <c r="W84" s="26">
        <v>0</v>
      </c>
      <c r="X84" s="26">
        <v>0</v>
      </c>
      <c r="Y84" s="26">
        <f>100-(U84*$Y$89)+$Y$89</f>
        <v>4.1666666666666625</v>
      </c>
      <c r="Z84" s="26">
        <f t="shared" si="27"/>
        <v>0</v>
      </c>
      <c r="AA84" s="41">
        <f t="shared" si="28"/>
        <v>4.1666666666666625</v>
      </c>
      <c r="AB84" s="51"/>
      <c r="AC84" s="67">
        <v>0</v>
      </c>
      <c r="AD84" s="67"/>
      <c r="AE84" s="67">
        <f t="shared" si="29"/>
        <v>0</v>
      </c>
      <c r="AF84" s="32"/>
      <c r="AG84" s="26"/>
      <c r="AH84" s="31"/>
      <c r="AI84" s="14"/>
      <c r="AJ84" s="31"/>
      <c r="AK84" s="26"/>
      <c r="AL84" s="31"/>
      <c r="AM84" s="14"/>
      <c r="AN84" s="31"/>
      <c r="AO84" s="14"/>
      <c r="AP84" s="31"/>
      <c r="AQ84" s="14"/>
      <c r="AR84" s="31"/>
      <c r="AS84" s="26"/>
      <c r="AT84" s="31"/>
      <c r="AU84" s="26"/>
      <c r="AV84" s="43">
        <f t="shared" si="30"/>
        <v>0</v>
      </c>
      <c r="AW84" s="46">
        <f t="shared" si="31"/>
        <v>4.1666666666666625</v>
      </c>
    </row>
    <row r="85" spans="1:49" x14ac:dyDescent="0.25">
      <c r="A85" s="3">
        <v>81</v>
      </c>
      <c r="B85" s="1" t="s">
        <v>194</v>
      </c>
      <c r="C85" s="1"/>
      <c r="D85" s="1"/>
      <c r="E85" s="1" t="s">
        <v>193</v>
      </c>
      <c r="F85" s="60"/>
      <c r="G85" s="2"/>
      <c r="H85" s="38"/>
      <c r="I85" s="38"/>
      <c r="J85" s="38"/>
      <c r="K85" s="38"/>
      <c r="L85" s="14">
        <v>0</v>
      </c>
      <c r="M85" s="14">
        <v>0</v>
      </c>
      <c r="N85" s="14">
        <v>0</v>
      </c>
      <c r="O85" s="14">
        <v>0</v>
      </c>
      <c r="P85" s="14">
        <f t="shared" si="24"/>
        <v>0</v>
      </c>
      <c r="Q85" s="14">
        <f t="shared" si="25"/>
        <v>0</v>
      </c>
      <c r="R85" s="41">
        <f t="shared" si="26"/>
        <v>0</v>
      </c>
      <c r="S85" s="32"/>
      <c r="T85" s="38"/>
      <c r="U85" s="38"/>
      <c r="V85" s="31"/>
      <c r="W85" s="26">
        <v>0</v>
      </c>
      <c r="X85" s="26">
        <v>0</v>
      </c>
      <c r="Y85" s="26">
        <v>0</v>
      </c>
      <c r="Z85" s="26">
        <f t="shared" si="27"/>
        <v>0</v>
      </c>
      <c r="AA85" s="41">
        <f t="shared" si="28"/>
        <v>0</v>
      </c>
      <c r="AB85" s="51"/>
      <c r="AC85" s="67">
        <v>0</v>
      </c>
      <c r="AD85" s="67"/>
      <c r="AE85" s="67">
        <f t="shared" si="29"/>
        <v>0</v>
      </c>
      <c r="AF85" s="32"/>
      <c r="AG85" s="26"/>
      <c r="AH85" s="31"/>
      <c r="AI85" s="14"/>
      <c r="AJ85" s="31"/>
      <c r="AK85" s="26"/>
      <c r="AL85" s="31">
        <v>12</v>
      </c>
      <c r="AM85" s="14">
        <f>25-(AL85*$AM$89)+$AM$89</f>
        <v>2.0833333333333335</v>
      </c>
      <c r="AN85" s="31"/>
      <c r="AO85" s="14"/>
      <c r="AP85" s="31"/>
      <c r="AQ85" s="26"/>
      <c r="AR85" s="31"/>
      <c r="AS85" s="14"/>
      <c r="AT85" s="31"/>
      <c r="AU85" s="26"/>
      <c r="AV85" s="43">
        <f t="shared" si="30"/>
        <v>2.0833333333333335</v>
      </c>
      <c r="AW85" s="46">
        <f t="shared" si="31"/>
        <v>2.0833333333333335</v>
      </c>
    </row>
    <row r="86" spans="1:49" x14ac:dyDescent="0.25">
      <c r="A86" s="3">
        <v>82</v>
      </c>
      <c r="B86" s="22" t="s">
        <v>171</v>
      </c>
      <c r="C86" s="22"/>
      <c r="D86" s="22"/>
      <c r="E86" s="22" t="s">
        <v>6</v>
      </c>
      <c r="F86" s="2"/>
      <c r="G86" s="2"/>
      <c r="H86" s="38"/>
      <c r="I86" s="38"/>
      <c r="J86" s="38"/>
      <c r="K86" s="38"/>
      <c r="L86" s="14">
        <v>0</v>
      </c>
      <c r="M86" s="14">
        <v>0</v>
      </c>
      <c r="N86" s="14">
        <v>0</v>
      </c>
      <c r="O86" s="14">
        <v>0</v>
      </c>
      <c r="P86" s="14">
        <f t="shared" si="24"/>
        <v>0</v>
      </c>
      <c r="Q86" s="14">
        <f t="shared" si="25"/>
        <v>0</v>
      </c>
      <c r="R86" s="41">
        <f t="shared" si="26"/>
        <v>0</v>
      </c>
      <c r="S86" s="32"/>
      <c r="T86" s="38"/>
      <c r="U86" s="38"/>
      <c r="V86" s="48"/>
      <c r="W86" s="26">
        <v>0</v>
      </c>
      <c r="X86" s="26">
        <v>0</v>
      </c>
      <c r="Y86" s="26">
        <v>0</v>
      </c>
      <c r="Z86" s="26">
        <f t="shared" si="27"/>
        <v>0</v>
      </c>
      <c r="AA86" s="41">
        <f t="shared" si="28"/>
        <v>0</v>
      </c>
      <c r="AB86" s="51"/>
      <c r="AC86" s="67">
        <v>0</v>
      </c>
      <c r="AD86" s="67"/>
      <c r="AE86" s="67">
        <f t="shared" si="29"/>
        <v>0</v>
      </c>
      <c r="AF86" s="32"/>
      <c r="AG86" s="26"/>
      <c r="AH86" s="31">
        <v>13</v>
      </c>
      <c r="AI86" s="14">
        <f>25-(AH86*$AI$89)+$AI$89</f>
        <v>1.9230769230769231</v>
      </c>
      <c r="AJ86" s="31"/>
      <c r="AK86" s="26"/>
      <c r="AL86" s="31"/>
      <c r="AM86" s="14"/>
      <c r="AN86" s="31"/>
      <c r="AO86" s="14"/>
      <c r="AP86" s="31"/>
      <c r="AQ86" s="26"/>
      <c r="AR86" s="31"/>
      <c r="AS86" s="26"/>
      <c r="AT86" s="31"/>
      <c r="AU86" s="26"/>
      <c r="AV86" s="43">
        <f t="shared" si="30"/>
        <v>1.9230769230769231</v>
      </c>
      <c r="AW86" s="46">
        <f t="shared" si="31"/>
        <v>1.9230769230769231</v>
      </c>
    </row>
    <row r="87" spans="1:49" x14ac:dyDescent="0.25">
      <c r="A87" s="3">
        <v>83</v>
      </c>
      <c r="B87" s="55"/>
      <c r="C87" s="1"/>
      <c r="D87" s="1"/>
      <c r="E87" s="1"/>
      <c r="F87" s="60"/>
      <c r="G87" s="2"/>
      <c r="H87" s="38"/>
      <c r="I87" s="38"/>
      <c r="J87" s="38"/>
      <c r="K87" s="38"/>
      <c r="L87" s="14">
        <v>0</v>
      </c>
      <c r="M87" s="14">
        <v>0</v>
      </c>
      <c r="N87" s="14">
        <v>0</v>
      </c>
      <c r="O87" s="14">
        <v>0</v>
      </c>
      <c r="P87" s="14">
        <f t="shared" si="24"/>
        <v>0</v>
      </c>
      <c r="Q87" s="14">
        <f t="shared" si="25"/>
        <v>0</v>
      </c>
      <c r="R87" s="41">
        <f t="shared" si="26"/>
        <v>0</v>
      </c>
      <c r="S87" s="32"/>
      <c r="T87" s="38"/>
      <c r="U87" s="38"/>
      <c r="V87" s="31"/>
      <c r="W87" s="26">
        <v>0</v>
      </c>
      <c r="X87" s="26">
        <v>0</v>
      </c>
      <c r="Y87" s="26">
        <v>0</v>
      </c>
      <c r="Z87" s="26">
        <f t="shared" si="27"/>
        <v>0</v>
      </c>
      <c r="AA87" s="41">
        <f t="shared" si="28"/>
        <v>0</v>
      </c>
      <c r="AB87" s="51"/>
      <c r="AC87" s="67">
        <v>0</v>
      </c>
      <c r="AD87" s="67"/>
      <c r="AE87" s="67">
        <f t="shared" si="29"/>
        <v>0</v>
      </c>
      <c r="AF87" s="32"/>
      <c r="AG87" s="26"/>
      <c r="AH87" s="31"/>
      <c r="AI87" s="14"/>
      <c r="AJ87" s="31"/>
      <c r="AK87" s="26"/>
      <c r="AL87" s="31"/>
      <c r="AM87" s="14"/>
      <c r="AN87" s="31"/>
      <c r="AO87" s="14"/>
      <c r="AP87" s="31"/>
      <c r="AQ87" s="26"/>
      <c r="AR87" s="31"/>
      <c r="AS87" s="26"/>
      <c r="AT87" s="31"/>
      <c r="AU87" s="26"/>
      <c r="AV87" s="43">
        <f t="shared" si="30"/>
        <v>0</v>
      </c>
      <c r="AW87" s="46">
        <f t="shared" si="31"/>
        <v>0</v>
      </c>
    </row>
    <row r="88" spans="1:49" x14ac:dyDescent="0.25">
      <c r="A88" s="3">
        <v>84</v>
      </c>
      <c r="B88" s="55"/>
      <c r="C88" s="1"/>
      <c r="D88" s="1"/>
      <c r="E88" s="1"/>
      <c r="F88" s="60"/>
      <c r="G88" s="2"/>
      <c r="H88" s="38"/>
      <c r="I88" s="38"/>
      <c r="J88" s="38"/>
      <c r="K88" s="38"/>
      <c r="L88" s="14">
        <v>0</v>
      </c>
      <c r="M88" s="14">
        <v>0</v>
      </c>
      <c r="N88" s="14">
        <v>0</v>
      </c>
      <c r="O88" s="14">
        <v>0</v>
      </c>
      <c r="P88" s="14">
        <f t="shared" si="24"/>
        <v>0</v>
      </c>
      <c r="Q88" s="14">
        <f t="shared" si="25"/>
        <v>0</v>
      </c>
      <c r="R88" s="41">
        <f t="shared" si="26"/>
        <v>0</v>
      </c>
      <c r="S88" s="32"/>
      <c r="T88" s="38"/>
      <c r="U88" s="38"/>
      <c r="V88" s="31"/>
      <c r="W88" s="26">
        <v>0</v>
      </c>
      <c r="X88" s="26">
        <v>0</v>
      </c>
      <c r="Y88" s="26">
        <v>0</v>
      </c>
      <c r="Z88" s="26">
        <f t="shared" si="27"/>
        <v>0</v>
      </c>
      <c r="AA88" s="41">
        <f t="shared" si="28"/>
        <v>0</v>
      </c>
      <c r="AB88" s="51"/>
      <c r="AC88" s="67">
        <v>0</v>
      </c>
      <c r="AD88" s="67"/>
      <c r="AE88" s="67">
        <f t="shared" si="29"/>
        <v>0</v>
      </c>
      <c r="AF88" s="32"/>
      <c r="AG88" s="26"/>
      <c r="AH88" s="31"/>
      <c r="AI88" s="14"/>
      <c r="AJ88" s="31"/>
      <c r="AK88" s="26"/>
      <c r="AL88" s="31"/>
      <c r="AM88" s="14"/>
      <c r="AN88" s="31"/>
      <c r="AO88" s="14"/>
      <c r="AP88" s="31"/>
      <c r="AQ88" s="26"/>
      <c r="AR88" s="31"/>
      <c r="AS88" s="26"/>
      <c r="AT88" s="31"/>
      <c r="AU88" s="26"/>
      <c r="AV88" s="43">
        <f t="shared" si="30"/>
        <v>0</v>
      </c>
      <c r="AW88" s="46">
        <f t="shared" si="31"/>
        <v>0</v>
      </c>
    </row>
    <row r="89" spans="1:49" x14ac:dyDescent="0.25">
      <c r="L89" s="8">
        <f t="shared" ref="L89:Q89" si="32">50/L3</f>
        <v>2.6315789473684212</v>
      </c>
      <c r="M89" s="8">
        <f t="shared" si="32"/>
        <v>3.3333333333333335</v>
      </c>
      <c r="N89" s="8">
        <f t="shared" si="32"/>
        <v>2.0833333333333335</v>
      </c>
      <c r="O89" s="8">
        <f t="shared" si="32"/>
        <v>0.84745762711864403</v>
      </c>
      <c r="P89" s="8">
        <f t="shared" si="32"/>
        <v>-50</v>
      </c>
      <c r="Q89" s="8">
        <f t="shared" si="32"/>
        <v>-50</v>
      </c>
      <c r="R89" s="8"/>
      <c r="S89" s="8"/>
      <c r="T89" s="8"/>
      <c r="U89" s="8"/>
      <c r="V89" s="8"/>
      <c r="W89" s="8">
        <f>100/W3</f>
        <v>1.8867924528301887</v>
      </c>
      <c r="X89" s="8">
        <f>100/X3</f>
        <v>2.0833333333333335</v>
      </c>
      <c r="Y89" s="8">
        <f>100/Y3</f>
        <v>2.0833333333333335</v>
      </c>
      <c r="Z89" s="8">
        <f>100/Z3</f>
        <v>-100</v>
      </c>
      <c r="AA89" s="8"/>
      <c r="AB89" s="8"/>
      <c r="AC89" s="8">
        <f>150/AC3</f>
        <v>2.5423728813559321</v>
      </c>
      <c r="AD89" s="8"/>
      <c r="AE89" s="8">
        <f>150/AE3</f>
        <v>-150</v>
      </c>
      <c r="AF89" s="8"/>
      <c r="AG89" s="8">
        <f>25/AG3</f>
        <v>1.9230769230769231</v>
      </c>
      <c r="AH89" s="8"/>
      <c r="AI89" s="8">
        <f>25/AI3</f>
        <v>1.9230769230769231</v>
      </c>
      <c r="AJ89" s="8"/>
      <c r="AK89" s="8">
        <f>25/AK3</f>
        <v>1.9230769230769231</v>
      </c>
      <c r="AL89" s="8"/>
      <c r="AM89" s="8">
        <f>25/AM3</f>
        <v>2.0833333333333335</v>
      </c>
      <c r="AN89" s="8"/>
      <c r="AO89" s="8">
        <f>25/AO3</f>
        <v>0.53191489361702127</v>
      </c>
      <c r="AP89" s="8"/>
      <c r="AQ89" s="8">
        <f>25/AQ3</f>
        <v>0.8928571428571429</v>
      </c>
      <c r="AR89" s="8"/>
      <c r="AS89" s="8">
        <f>25/AS3</f>
        <v>2.0833333333333335</v>
      </c>
      <c r="AT89" s="8"/>
      <c r="AU89" s="8">
        <f>25/AU3</f>
        <v>-25</v>
      </c>
      <c r="AV89" s="8"/>
      <c r="AW89" s="8"/>
    </row>
    <row r="90" spans="1:49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</row>
    <row r="91" spans="1:49" x14ac:dyDescent="0.25">
      <c r="A91" s="5"/>
      <c r="B91" s="4"/>
      <c r="C91" s="4"/>
      <c r="D91" s="4"/>
      <c r="E91" s="4"/>
      <c r="F91" s="5"/>
      <c r="G91" s="5"/>
      <c r="H91" s="5"/>
      <c r="I91" s="5"/>
      <c r="J91" s="5"/>
      <c r="K91" s="5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</row>
    <row r="92" spans="1:49" x14ac:dyDescent="0.25">
      <c r="A92" s="5"/>
      <c r="B92" s="6"/>
      <c r="C92" s="6"/>
      <c r="D92" s="6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</row>
    <row r="93" spans="1:49" x14ac:dyDescent="0.25">
      <c r="B93" s="6"/>
      <c r="C93" s="6"/>
      <c r="D93" s="6"/>
      <c r="E93" s="6"/>
    </row>
    <row r="94" spans="1:49" x14ac:dyDescent="0.25">
      <c r="B94" s="6"/>
      <c r="C94" s="6"/>
      <c r="D94" s="6"/>
      <c r="E94" s="6"/>
    </row>
    <row r="95" spans="1:49" x14ac:dyDescent="0.25">
      <c r="B95" s="6"/>
      <c r="C95" s="6"/>
      <c r="D95" s="6"/>
      <c r="E95" s="6"/>
    </row>
  </sheetData>
  <sortState ref="B5:AW88">
    <sortCondition descending="1" ref="AW5:AW88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PP LAR K</vt:lpstr>
      <vt:lpstr>PP LAR K U19</vt:lpstr>
      <vt:lpstr>PP LAR K U17</vt:lpstr>
      <vt:lpstr>PP LAR M</vt:lpstr>
      <vt:lpstr>PP LAR M  U19</vt:lpstr>
      <vt:lpstr>PP LAR M U17</vt:lpstr>
      <vt:lpstr>PP L4.7 K U16</vt:lpstr>
      <vt:lpstr>PP L4.7 K open</vt:lpstr>
      <vt:lpstr>PP L4.7 M U16</vt:lpstr>
      <vt:lpstr>PP L4.7 M U18</vt:lpstr>
      <vt:lpstr>PP Laser</vt:lpstr>
      <vt:lpstr>PP Laser junior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Laser Team Poland</cp:lastModifiedBy>
  <cp:lastPrinted>2014-03-13T13:43:03Z</cp:lastPrinted>
  <dcterms:created xsi:type="dcterms:W3CDTF">2014-01-28T21:04:35Z</dcterms:created>
  <dcterms:modified xsi:type="dcterms:W3CDTF">2017-09-22T18:19:15Z</dcterms:modified>
</cp:coreProperties>
</file>